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yler Munis\Training\Post to Website\"/>
    </mc:Choice>
  </mc:AlternateContent>
  <bookViews>
    <workbookView xWindow="0" yWindow="0" windowWidth="28800" windowHeight="11427"/>
  </bookViews>
  <sheets>
    <sheet name="2017 Budget JDE to Muni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19" i="1" l="1"/>
  <c r="F4014" i="1"/>
  <c r="F4013" i="1"/>
  <c r="F4010" i="1"/>
  <c r="F4006" i="1"/>
  <c r="F4003" i="1"/>
  <c r="F3997" i="1"/>
  <c r="F3995" i="1"/>
  <c r="F3992" i="1"/>
  <c r="F3987" i="1"/>
  <c r="F3958" i="1"/>
  <c r="F3956" i="1"/>
  <c r="F3955" i="1"/>
  <c r="F3952" i="1"/>
  <c r="F3951" i="1"/>
  <c r="F3939" i="1"/>
  <c r="F3936" i="1"/>
  <c r="F3935" i="1"/>
  <c r="F3922" i="1"/>
  <c r="F3918" i="1"/>
  <c r="F3909" i="1"/>
  <c r="F3906" i="1"/>
  <c r="F3894" i="1"/>
  <c r="F3890" i="1"/>
  <c r="F3887" i="1"/>
  <c r="F3885" i="1"/>
  <c r="F3870" i="1"/>
  <c r="F3869" i="1"/>
  <c r="F3868" i="1"/>
  <c r="F3867" i="1"/>
  <c r="F3863" i="1"/>
  <c r="F3848" i="1"/>
  <c r="F3842" i="1"/>
  <c r="F3839" i="1"/>
  <c r="F3836" i="1"/>
  <c r="F3835" i="1"/>
  <c r="F3832" i="1"/>
  <c r="F3821" i="1"/>
  <c r="F3820" i="1"/>
  <c r="F3799" i="1"/>
  <c r="F3797" i="1"/>
  <c r="F3796" i="1"/>
  <c r="F3778" i="1"/>
  <c r="F3776" i="1"/>
  <c r="F3768" i="1"/>
  <c r="F3767" i="1"/>
  <c r="F3766" i="1"/>
  <c r="F3764" i="1"/>
  <c r="F3763" i="1"/>
  <c r="F3760" i="1"/>
  <c r="F3759" i="1"/>
  <c r="F3755" i="1"/>
  <c r="F3753" i="1"/>
  <c r="F3750" i="1"/>
  <c r="F3747" i="1"/>
  <c r="F3746" i="1"/>
  <c r="F3744" i="1"/>
  <c r="F3741" i="1"/>
  <c r="F3737" i="1"/>
  <c r="F3736" i="1"/>
  <c r="F3731" i="1"/>
  <c r="F3780" i="1" s="1"/>
  <c r="F3729" i="1"/>
  <c r="F3673" i="1"/>
  <c r="F3670" i="1"/>
  <c r="F3669" i="1"/>
  <c r="F3667" i="1"/>
  <c r="F3664" i="1"/>
  <c r="F3663" i="1"/>
  <c r="F3661" i="1"/>
  <c r="F3658" i="1"/>
  <c r="F3653" i="1"/>
  <c r="F3646" i="1"/>
  <c r="F3643" i="1"/>
  <c r="F3640" i="1"/>
  <c r="F3639" i="1"/>
  <c r="F3637" i="1"/>
  <c r="F3634" i="1"/>
  <c r="F3633" i="1"/>
  <c r="F3631" i="1"/>
  <c r="F3627" i="1"/>
  <c r="F3626" i="1"/>
  <c r="F3622" i="1"/>
  <c r="F3621" i="1"/>
  <c r="F3620" i="1"/>
  <c r="F3618" i="1"/>
  <c r="F3614" i="1"/>
  <c r="F3613" i="1"/>
  <c r="F3611" i="1"/>
  <c r="F3609" i="1"/>
  <c r="F3605" i="1"/>
  <c r="F3604" i="1"/>
  <c r="F3601" i="1"/>
  <c r="F3600" i="1"/>
  <c r="F3598" i="1"/>
  <c r="F3595" i="1"/>
  <c r="F3594" i="1"/>
  <c r="F3592" i="1"/>
  <c r="F3588" i="1"/>
  <c r="F3566" i="1"/>
  <c r="F3561" i="1"/>
  <c r="F3556" i="1"/>
  <c r="F3555" i="1"/>
  <c r="F3554" i="1"/>
  <c r="F3553" i="1"/>
  <c r="F3551" i="1"/>
  <c r="F3546" i="1"/>
  <c r="F3545" i="1"/>
  <c r="F3544" i="1"/>
  <c r="F3543" i="1"/>
  <c r="F3541" i="1"/>
  <c r="F3538" i="1"/>
  <c r="F3532" i="1"/>
  <c r="F3531" i="1"/>
  <c r="F3528" i="1"/>
  <c r="F3525" i="1"/>
  <c r="F3522" i="1"/>
  <c r="F3519" i="1"/>
  <c r="F3516" i="1"/>
  <c r="F3513" i="1"/>
  <c r="F3509" i="1"/>
  <c r="F3508" i="1"/>
  <c r="F3507" i="1"/>
  <c r="F3504" i="1"/>
  <c r="F3499" i="1"/>
  <c r="F3496" i="1"/>
  <c r="F3493" i="1"/>
  <c r="F3490" i="1"/>
  <c r="F3487" i="1"/>
  <c r="F3486" i="1"/>
  <c r="F3485" i="1"/>
  <c r="F3476" i="1"/>
  <c r="F3474" i="1"/>
  <c r="F3471" i="1"/>
  <c r="F3467" i="1"/>
  <c r="F3466" i="1"/>
  <c r="F3463" i="1"/>
  <c r="F3459" i="1"/>
  <c r="F3458" i="1"/>
  <c r="F3454" i="1"/>
  <c r="F3450" i="1"/>
  <c r="F3478" i="1" s="1"/>
  <c r="F3448" i="1"/>
  <c r="F3445" i="1"/>
  <c r="F3442" i="1"/>
  <c r="F3439" i="1"/>
  <c r="F3436" i="1"/>
  <c r="F3434" i="1"/>
  <c r="F3432" i="1"/>
  <c r="F3428" i="1"/>
  <c r="F3427" i="1"/>
  <c r="F3425" i="1"/>
  <c r="F3417" i="1"/>
  <c r="F3416" i="1"/>
  <c r="F3413" i="1"/>
  <c r="F3407" i="1"/>
  <c r="F3419" i="1" s="1"/>
  <c r="F3406" i="1"/>
  <c r="F3405" i="1"/>
  <c r="F3402" i="1"/>
  <c r="F3401" i="1"/>
  <c r="F3395" i="1"/>
  <c r="F3394" i="1"/>
  <c r="F3393" i="1"/>
  <c r="F3388" i="1"/>
  <c r="F3387" i="1"/>
  <c r="F3386" i="1"/>
  <c r="F3384" i="1"/>
  <c r="F3381" i="1"/>
  <c r="F3378" i="1"/>
  <c r="F3373" i="1"/>
  <c r="F3371" i="1"/>
  <c r="F3362" i="1"/>
  <c r="F3361" i="1"/>
  <c r="F3355" i="1"/>
  <c r="F3349" i="1"/>
  <c r="F3348" i="1"/>
  <c r="F3347" i="1"/>
  <c r="F3344" i="1"/>
  <c r="F3343" i="1"/>
  <c r="F3339" i="1"/>
  <c r="F3338" i="1"/>
  <c r="F3332" i="1"/>
  <c r="F3331" i="1"/>
  <c r="F3330" i="1"/>
  <c r="F3327" i="1"/>
  <c r="F3326" i="1"/>
  <c r="F3323" i="1"/>
  <c r="F3322" i="1"/>
  <c r="F3319" i="1"/>
  <c r="F3318" i="1"/>
  <c r="F3315" i="1"/>
  <c r="F3311" i="1"/>
  <c r="F3310" i="1"/>
  <c r="F3304" i="1"/>
  <c r="F3303" i="1"/>
  <c r="F3302" i="1"/>
  <c r="F3297" i="1"/>
  <c r="F3296" i="1"/>
  <c r="F3295" i="1"/>
  <c r="F3293" i="1"/>
  <c r="F3289" i="1"/>
  <c r="F3288" i="1"/>
  <c r="F3285" i="1"/>
  <c r="F3280" i="1"/>
  <c r="F3278" i="1"/>
  <c r="F3276" i="1"/>
  <c r="F3275" i="1"/>
  <c r="F3271" i="1"/>
  <c r="F3264" i="1"/>
  <c r="F3266" i="1" s="1"/>
  <c r="F3262" i="1"/>
  <c r="F3261" i="1"/>
  <c r="F3258" i="1"/>
  <c r="F3255" i="1"/>
  <c r="F3251" i="1"/>
  <c r="F3250" i="1"/>
  <c r="F3247" i="1"/>
  <c r="F3244" i="1"/>
  <c r="F3243" i="1"/>
  <c r="F3241" i="1"/>
  <c r="F3240" i="1"/>
  <c r="F3238" i="1"/>
  <c r="F3235" i="1"/>
  <c r="F3231" i="1"/>
  <c r="F3230" i="1"/>
  <c r="F3227" i="1"/>
  <c r="F3223" i="1"/>
  <c r="F3222" i="1"/>
  <c r="F3126" i="1"/>
  <c r="F3125" i="1"/>
  <c r="F3122" i="1"/>
  <c r="F3118" i="1"/>
  <c r="F3103" i="1"/>
  <c r="F3101" i="1"/>
  <c r="F3100" i="1"/>
  <c r="F3097" i="1"/>
  <c r="F3094" i="1"/>
  <c r="F3081" i="1"/>
  <c r="F3064" i="1"/>
  <c r="F3052" i="1"/>
  <c r="F3044" i="1"/>
  <c r="F3041" i="1"/>
  <c r="F3038" i="1"/>
  <c r="F3035" i="1"/>
  <c r="F3032" i="1"/>
  <c r="F3028" i="1"/>
  <c r="F3027" i="1"/>
  <c r="F3024" i="1"/>
  <c r="F3021" i="1"/>
  <c r="F3018" i="1"/>
  <c r="F3014" i="1"/>
  <c r="F3000" i="1"/>
  <c r="F2997" i="1"/>
  <c r="F2993" i="1"/>
  <c r="F2989" i="1"/>
  <c r="F2974" i="1"/>
  <c r="F2968" i="1"/>
  <c r="F2963" i="1"/>
  <c r="F2962" i="1"/>
  <c r="F2959" i="1"/>
  <c r="F2958" i="1"/>
  <c r="F2956" i="1"/>
  <c r="F2955" i="1"/>
  <c r="F2952" i="1"/>
  <c r="F2951" i="1"/>
  <c r="F2948" i="1"/>
  <c r="F2944" i="1"/>
  <c r="F2939" i="1"/>
  <c r="F2935" i="1"/>
  <c r="F2923" i="1"/>
  <c r="F2907" i="1"/>
  <c r="F2891" i="1"/>
  <c r="F2878" i="1"/>
  <c r="F2870" i="1"/>
  <c r="F2851" i="1"/>
  <c r="F2850" i="1"/>
  <c r="F2849" i="1"/>
  <c r="F2846" i="1"/>
  <c r="F2844" i="1"/>
  <c r="F2832" i="1"/>
  <c r="F2829" i="1"/>
  <c r="F2824" i="1"/>
  <c r="F2823" i="1"/>
  <c r="F2810" i="1"/>
  <c r="F2809" i="1"/>
  <c r="F2808" i="1"/>
  <c r="F2804" i="1"/>
  <c r="F2803" i="1"/>
  <c r="F2802" i="1"/>
  <c r="F2799" i="1"/>
  <c r="F2798" i="1"/>
  <c r="F2794" i="1"/>
  <c r="F2792" i="1"/>
  <c r="F2781" i="1"/>
  <c r="F2779" i="1"/>
  <c r="F2775" i="1"/>
  <c r="F2771" i="1"/>
  <c r="F2760" i="1"/>
  <c r="F2752" i="1"/>
  <c r="F2747" i="1"/>
  <c r="F2741" i="1"/>
  <c r="F2738" i="1"/>
  <c r="F2732" i="1"/>
  <c r="F2725" i="1"/>
  <c r="F2722" i="1"/>
  <c r="F2720" i="1"/>
  <c r="F2716" i="1"/>
  <c r="F2707" i="1"/>
  <c r="F2608" i="1"/>
  <c r="F2600" i="1"/>
  <c r="F2589" i="1"/>
  <c r="F2570" i="1"/>
  <c r="F2566" i="1"/>
  <c r="F2543" i="1"/>
  <c r="F2538" i="1"/>
  <c r="F2532" i="1"/>
  <c r="F2517" i="1"/>
  <c r="F2508" i="1"/>
  <c r="F2501" i="1"/>
  <c r="F2494" i="1"/>
  <c r="F2485" i="1"/>
  <c r="F2482" i="1"/>
  <c r="F2479" i="1"/>
  <c r="F2459" i="1"/>
  <c r="F2451" i="1"/>
  <c r="F2447" i="1"/>
  <c r="F2420" i="1"/>
  <c r="F2399" i="1"/>
  <c r="F2339" i="1"/>
  <c r="F3480" i="1" l="1"/>
</calcChain>
</file>

<file path=xl/sharedStrings.xml><?xml version="1.0" encoding="utf-8"?>
<sst xmlns="http://schemas.openxmlformats.org/spreadsheetml/2006/main" count="9012" uniqueCount="3325">
  <si>
    <t xml:space="preserve">                                        </t>
  </si>
  <si>
    <t xml:space="preserve">              </t>
  </si>
  <si>
    <t>Fund</t>
  </si>
  <si>
    <t>Cost Center</t>
  </si>
  <si>
    <t>Object Sub</t>
  </si>
  <si>
    <t>Subsidiary</t>
  </si>
  <si>
    <t xml:space="preserve">              DESCRIPTION               </t>
  </si>
  <si>
    <t xml:space="preserve">    BUDGET    </t>
  </si>
  <si>
    <t>Org</t>
  </si>
  <si>
    <t>Object</t>
  </si>
  <si>
    <t>Project</t>
  </si>
  <si>
    <t>Revenues Non Department</t>
  </si>
  <si>
    <t xml:space="preserve">  3060 PROPERTY TAXES                   </t>
  </si>
  <si>
    <t xml:space="preserve">  3065 RETAINABLE SALES TAX             </t>
  </si>
  <si>
    <t xml:space="preserve">  3106 STATE SHARED REVENUE             </t>
  </si>
  <si>
    <t xml:space="preserve">  3116 PERSONAL PROPERTY RELIEF         </t>
  </si>
  <si>
    <t xml:space="preserve">  3121 AG USE CHARGES                   </t>
  </si>
  <si>
    <t xml:space="preserve">  3245 INDIRECT COSTS REVENUES          </t>
  </si>
  <si>
    <t xml:space="preserve">  4252 NSF FEE                          </t>
  </si>
  <si>
    <t>4252  4343</t>
  </si>
  <si>
    <t xml:space="preserve">  4252.4343     NSF FEES - CLERK OF COUR</t>
  </si>
  <si>
    <t xml:space="preserve">  4260 NLO COPIES                       </t>
  </si>
  <si>
    <t xml:space="preserve">  4330 JAIL SURCHARGE                   </t>
  </si>
  <si>
    <t>4330  002</t>
  </si>
  <si>
    <t xml:space="preserve">  4330.002      JAIL SURC T BURLINGTON  </t>
  </si>
  <si>
    <t>4330  006</t>
  </si>
  <si>
    <t xml:space="preserve">  4330.006      JAIL SURC T DOVER       </t>
  </si>
  <si>
    <t>4330  010</t>
  </si>
  <si>
    <t xml:space="preserve">  4330.010      JAIL SURC T NORWAY      </t>
  </si>
  <si>
    <t>4330  012</t>
  </si>
  <si>
    <t xml:space="preserve">  4330.012      JAIL SURC T RAYMOND     </t>
  </si>
  <si>
    <t>4330  016</t>
  </si>
  <si>
    <t xml:space="preserve">  4330.016      JAIL SURC T WATERFORD   </t>
  </si>
  <si>
    <t>4330  018</t>
  </si>
  <si>
    <t xml:space="preserve">  4330.018      JAIL SURC T YORKVILLE   </t>
  </si>
  <si>
    <t>4330  104</t>
  </si>
  <si>
    <t xml:space="preserve">  4330.104      JAIL SURC V CALEDONIA   </t>
  </si>
  <si>
    <t>4330  151</t>
  </si>
  <si>
    <t xml:space="preserve">  4330.151      JAIL SURC V MT PLEASANT </t>
  </si>
  <si>
    <t>4330  181</t>
  </si>
  <si>
    <t xml:space="preserve">  4330.181      JAIL SURC V STURTEVANT  </t>
  </si>
  <si>
    <t>4330  186</t>
  </si>
  <si>
    <t xml:space="preserve">  4330.186      JAIL SURC V UNION GROVE </t>
  </si>
  <si>
    <t>4330  191</t>
  </si>
  <si>
    <t xml:space="preserve">  4330.191      JAIL SURC V WATERFORD   </t>
  </si>
  <si>
    <t>4330  192</t>
  </si>
  <si>
    <t xml:space="preserve">  4330.192      JAIL SURC V WIND POINT  </t>
  </si>
  <si>
    <t>4330  206</t>
  </si>
  <si>
    <t xml:space="preserve">  4330.206      JAIL SURC C BURLINGTON  </t>
  </si>
  <si>
    <t>4330  276</t>
  </si>
  <si>
    <t xml:space="preserve">  4330.276      JAIL SURC C RACINE      </t>
  </si>
  <si>
    <t xml:space="preserve">  4440 COUNTY TRANSFER FEES             </t>
  </si>
  <si>
    <t xml:space="preserve">  4450 REG OF DEEDS FEES                </t>
  </si>
  <si>
    <t xml:space="preserve">  4485 CHEMICAL ANALYSIS REIMBURSMT     </t>
  </si>
  <si>
    <t xml:space="preserve">  4545 STIPULATION FEE                  </t>
  </si>
  <si>
    <t>4591  100</t>
  </si>
  <si>
    <t xml:space="preserve">  4591.100      KESTREL LANDFILL FEES   </t>
  </si>
  <si>
    <t>4591  200</t>
  </si>
  <si>
    <t xml:space="preserve">  4591.200      FRANKLIN #2 LANDFILL FEE</t>
  </si>
  <si>
    <t>4591  300</t>
  </si>
  <si>
    <t xml:space="preserve">  4591.300      ADVANCED DISPOSAL       </t>
  </si>
  <si>
    <t>4675  10420</t>
  </si>
  <si>
    <t xml:space="preserve">  4675.10420    RENT - FARM LAND        </t>
  </si>
  <si>
    <t>4675  6900</t>
  </si>
  <si>
    <t xml:space="preserve">  4675.6900     RENT - ROOF TOP         </t>
  </si>
  <si>
    <t>4675  717</t>
  </si>
  <si>
    <t xml:space="preserve">  4675.717      RENT - COUNTY BUILDINGS </t>
  </si>
  <si>
    <t>5290  10140</t>
  </si>
  <si>
    <t xml:space="preserve">  5290.10140    CLEARING - TREAS TAX PYM</t>
  </si>
  <si>
    <t>5290  200</t>
  </si>
  <si>
    <t xml:space="preserve">  5290.200      CLEARING - IN REM SALES </t>
  </si>
  <si>
    <t>5290  999</t>
  </si>
  <si>
    <t xml:space="preserve">  5290.999      CLEARING - MISC RECEIPTS</t>
  </si>
  <si>
    <t xml:space="preserve">  5705 MISCELLANEOUS REVENUES           </t>
  </si>
  <si>
    <t xml:space="preserve">  5709 COUNTY REVN UNCLAIMED FUNDS      </t>
  </si>
  <si>
    <t xml:space="preserve">  5808 PROFIT TAX DEED SALES            </t>
  </si>
  <si>
    <t xml:space="preserve">  5920 INTEREST INCOME                  </t>
  </si>
  <si>
    <t>5920  11</t>
  </si>
  <si>
    <t xml:space="preserve">  5920.11       INTEREST - WF INVEST 250</t>
  </si>
  <si>
    <t>5920  2008081</t>
  </si>
  <si>
    <t xml:space="preserve">  5920.2008081  INTEREST - WWBIC 2008 LO</t>
  </si>
  <si>
    <t>5920  2010101</t>
  </si>
  <si>
    <t xml:space="preserve">  5920.2010101  INTEREST - SEDA LOAN    </t>
  </si>
  <si>
    <t>5920  20156</t>
  </si>
  <si>
    <t xml:space="preserve">  5920.20156    INTEREST - WWBIC 2015 LO</t>
  </si>
  <si>
    <t>5920  259966</t>
  </si>
  <si>
    <t xml:space="preserve">  5920.259966   INTEREST - WELLS FARGO I</t>
  </si>
  <si>
    <t>5920  85100001</t>
  </si>
  <si>
    <t xml:space="preserve">  5920.85100001 INTEREST - LGIP         </t>
  </si>
  <si>
    <t>5920  990823</t>
  </si>
  <si>
    <t xml:space="preserve">  5920.990823   INTEREST - WF MM-TBILLS </t>
  </si>
  <si>
    <t xml:space="preserve">  5923 INTEREST TAXES                   </t>
  </si>
  <si>
    <t>5923  100</t>
  </si>
  <si>
    <t xml:space="preserve">  5923.100      INT TAXES - TAX DEEDS   </t>
  </si>
  <si>
    <t xml:space="preserve">  5924 PENALTY TAXES                    </t>
  </si>
  <si>
    <t>5924  100</t>
  </si>
  <si>
    <t xml:space="preserve">  5924.100      PEN TAXES - TAX DEEDS   </t>
  </si>
  <si>
    <t xml:space="preserve">  5925 FAIR MARKET VALUE INVESTMNT      </t>
  </si>
  <si>
    <t xml:space="preserve">  6320 CONTRACTED SERVICES              </t>
  </si>
  <si>
    <t>6320  1000</t>
  </si>
  <si>
    <t xml:space="preserve">  6320.1000     C/S BANK FEES - DANA INV</t>
  </si>
  <si>
    <t>6320  3000</t>
  </si>
  <si>
    <t xml:space="preserve">  6320.3000     C/S BANK FEES - MAIN ACC</t>
  </si>
  <si>
    <t xml:space="preserve">  8515 SALES OF COUNTY PROPERTY         </t>
  </si>
  <si>
    <t>8515  88260</t>
  </si>
  <si>
    <t xml:space="preserve">  8515.88260    LAND SALES R88-260      </t>
  </si>
  <si>
    <t>County Board</t>
  </si>
  <si>
    <t xml:space="preserve">  6120 REGULAR WAGES - PRODUCTIVE       </t>
  </si>
  <si>
    <t xml:space="preserve">  6210 WORKERS COMP                     </t>
  </si>
  <si>
    <t xml:space="preserve">  6220 SOCIAL SECURITY                  </t>
  </si>
  <si>
    <t xml:space="preserve">  6230 RETIREMENT                       </t>
  </si>
  <si>
    <t xml:space="preserve">  6260 GROUP INSURANCE                  </t>
  </si>
  <si>
    <t xml:space="preserve">  6270 LIFE INSURANCE                   </t>
  </si>
  <si>
    <t xml:space="preserve">  6720 MAINTENANCE AGREEMENTS           </t>
  </si>
  <si>
    <t xml:space="preserve">  6724 SOFTWARE SUBSCRIPTION            </t>
  </si>
  <si>
    <t xml:space="preserve">  6900 TELEPHONE                        </t>
  </si>
  <si>
    <t xml:space="preserve">  6912 PUBLIC LIABILITY EXPENSE         </t>
  </si>
  <si>
    <t xml:space="preserve">  6920 ADVERTISING                      </t>
  </si>
  <si>
    <t>6930  2310</t>
  </si>
  <si>
    <t xml:space="preserve">  6930.2310     TRAVEL/MILEAGE          </t>
  </si>
  <si>
    <t>6930  2320</t>
  </si>
  <si>
    <t xml:space="preserve">  6930.2320     BOARD &amp; COMM EXPENSE    </t>
  </si>
  <si>
    <t xml:space="preserve">  7010 OFFICE SUPPLIES                  </t>
  </si>
  <si>
    <t xml:space="preserve">  7013 COPY COST                        </t>
  </si>
  <si>
    <t xml:space="preserve">  7015 PRINTING                         </t>
  </si>
  <si>
    <t xml:space="preserve">  7020 PUBLICATIONS                     </t>
  </si>
  <si>
    <t xml:space="preserve">  7030 POSTAGE                          </t>
  </si>
  <si>
    <t xml:space="preserve">  7040 DUES                             </t>
  </si>
  <si>
    <t xml:space="preserve">  7110 EQUIPMENT                        </t>
  </si>
  <si>
    <t>County Board - Non Lapsing</t>
  </si>
  <si>
    <t>6320  6869</t>
  </si>
  <si>
    <t xml:space="preserve">  6320.6869     CODIFY ORDINANCES       </t>
  </si>
  <si>
    <t xml:space="preserve">  6500 CONSULTANTS                      </t>
  </si>
  <si>
    <t>6930  2330</t>
  </si>
  <si>
    <t xml:space="preserve">  6930.2330     YIG EXPENSE             </t>
  </si>
  <si>
    <t>County Executive</t>
  </si>
  <si>
    <t xml:space="preserve">  6240 DISABILITY INSURANCE             </t>
  </si>
  <si>
    <t xml:space="preserve">  6930 TRAVEL/MILEAGE                   </t>
  </si>
  <si>
    <t xml:space="preserve">  6950 CONFERENCES                      </t>
  </si>
  <si>
    <t>County Executive - Non Lapsing</t>
  </si>
  <si>
    <t xml:space="preserve">  6945 EXECUTIVE EXPENSE                </t>
  </si>
  <si>
    <t xml:space="preserve">  6955 DISCRETIONARY ACCOUNT            </t>
  </si>
  <si>
    <t xml:space="preserve">  7118 PROMOTIONAL MATERIALS            </t>
  </si>
  <si>
    <t>County Executive - One Time Donation</t>
  </si>
  <si>
    <t>5245  1</t>
  </si>
  <si>
    <t xml:space="preserve">  5245.1        DON WRC FUND RAISER 5/15</t>
  </si>
  <si>
    <t>6320  1</t>
  </si>
  <si>
    <t xml:space="preserve">  6320.1        C/S - WRC FUND RAISER 5/</t>
  </si>
  <si>
    <t>6320  201694</t>
  </si>
  <si>
    <t xml:space="preserve">  6320.201694   C/S SEGUE RACINE INC GRA</t>
  </si>
  <si>
    <t>County Clerk</t>
  </si>
  <si>
    <t>4210  2090</t>
  </si>
  <si>
    <t xml:space="preserve">  4210.2090     MARRIAGE FEES           </t>
  </si>
  <si>
    <t>4210  4000</t>
  </si>
  <si>
    <t xml:space="preserve">  4210.4000     MARRIAGE WAIVERS        </t>
  </si>
  <si>
    <t>4220  2080</t>
  </si>
  <si>
    <t xml:space="preserve">  4220.2080     CONS FEES COUNTY        </t>
  </si>
  <si>
    <t>4235  100</t>
  </si>
  <si>
    <t xml:space="preserve">  4235.100      DECLARATION DOMESTIC PAR</t>
  </si>
  <si>
    <t>4245  2090</t>
  </si>
  <si>
    <t xml:space="preserve">  4245.2090     PASSPORT FEES COUNTY    </t>
  </si>
  <si>
    <t xml:space="preserve">  6250 UNEMPLOYMENT COMP                </t>
  </si>
  <si>
    <t>6320  206</t>
  </si>
  <si>
    <t xml:space="preserve">  6320.206      C/S C BURLINGTON        </t>
  </si>
  <si>
    <t xml:space="preserve">  7012 PAPER                            </t>
  </si>
  <si>
    <t>County Clerk - Elections</t>
  </si>
  <si>
    <t xml:space="preserve">  3435 ELECTIONS REVENUE                </t>
  </si>
  <si>
    <t>3435  100</t>
  </si>
  <si>
    <t xml:space="preserve">  3435.100      ELEC VOTER REGISTRATION </t>
  </si>
  <si>
    <t xml:space="preserve">  6260 GROUP INS                        </t>
  </si>
  <si>
    <t xml:space="preserve">  6270 LIFE INS                         </t>
  </si>
  <si>
    <t xml:space="preserve">  6490 TEMPORARY HELP                   </t>
  </si>
  <si>
    <t xml:space="preserve">  6721 SOFTWARE MAINT CONTRACTS         </t>
  </si>
  <si>
    <t xml:space="preserve">  6722 HARDWARE MAINTENANCE             </t>
  </si>
  <si>
    <t xml:space="preserve">  6870 PER DIEMS                        </t>
  </si>
  <si>
    <t xml:space="preserve">  6940 TRAINING                         </t>
  </si>
  <si>
    <t>County Clerk - Non Lapsing</t>
  </si>
  <si>
    <t>4245  7010</t>
  </si>
  <si>
    <t xml:space="preserve">  4245.7010     PASSPORT PICTURES       </t>
  </si>
  <si>
    <t>4245  7030</t>
  </si>
  <si>
    <t xml:space="preserve">  4245.7030     PASSPORT POSTAGE        </t>
  </si>
  <si>
    <t>7010  4245</t>
  </si>
  <si>
    <t xml:space="preserve">  7010.4245     OFF SUPP - PASSPORT FILM</t>
  </si>
  <si>
    <t>7030  4245</t>
  </si>
  <si>
    <t xml:space="preserve">  7030.4245     POSTAGE - PASSPORTS     </t>
  </si>
  <si>
    <t>County Clerk - Animal Control</t>
  </si>
  <si>
    <t xml:space="preserve">  3125 CO ADMIN DOG LICENSE             </t>
  </si>
  <si>
    <t xml:space="preserve">  3135 DOG LICENSES                     </t>
  </si>
  <si>
    <t xml:space="preserve">  7120 MATERIALS                        </t>
  </si>
  <si>
    <t>County Treasurer</t>
  </si>
  <si>
    <t xml:space="preserve">  4250 TREASURER'S FEES                 </t>
  </si>
  <si>
    <t xml:space="preserve">  6125 REGULAR WAGES - OVERTIME         </t>
  </si>
  <si>
    <t>6320  100</t>
  </si>
  <si>
    <t xml:space="preserve">  6320.100      C/S TECHNICAL SUPPORT   </t>
  </si>
  <si>
    <t>7065  10141</t>
  </si>
  <si>
    <t xml:space="preserve">  7065.10141    OVER SHORT ACCT-TREAS TX</t>
  </si>
  <si>
    <t>County Treasurer - In Rem</t>
  </si>
  <si>
    <t xml:space="preserve">  4255 RECOVERABLE IN REM FEES          </t>
  </si>
  <si>
    <t>4255  10140</t>
  </si>
  <si>
    <t xml:space="preserve">  4255.10140    REC IN REM FEES - BOARD </t>
  </si>
  <si>
    <t>4255  6655</t>
  </si>
  <si>
    <t xml:space="preserve">  4255.6655     REC IN REM FEES - CLEAN </t>
  </si>
  <si>
    <t>6320  6651</t>
  </si>
  <si>
    <t xml:space="preserve">  6320.6651     C/S BOARD UP IN REM     </t>
  </si>
  <si>
    <t>6320  6652</t>
  </si>
  <si>
    <t xml:space="preserve">  6320.6652     C/S PROP SIGNS          </t>
  </si>
  <si>
    <t>6320  6653</t>
  </si>
  <si>
    <t xml:space="preserve">  6320.6653     C/S LAWN CARE           </t>
  </si>
  <si>
    <t>6320  6655</t>
  </si>
  <si>
    <t xml:space="preserve">  6320.6655     C/S IN REM CLEAN UP     </t>
  </si>
  <si>
    <t xml:space="preserve">  6325 TITLE EXPENSES                   </t>
  </si>
  <si>
    <t xml:space="preserve">  6330 ATTORNEYS                        </t>
  </si>
  <si>
    <t xml:space="preserve">  6495 APPRAISAL SERVICES               </t>
  </si>
  <si>
    <t>6920  100</t>
  </si>
  <si>
    <t xml:space="preserve">  6920.100      AD - IN REM             </t>
  </si>
  <si>
    <t>6920  200</t>
  </si>
  <si>
    <t xml:space="preserve">  6920.200      AD - SALE IN REM        </t>
  </si>
  <si>
    <t>District Attorney</t>
  </si>
  <si>
    <t xml:space="preserve">  3215 COURT IMPROVEMENT GRANT-CHIPS    </t>
  </si>
  <si>
    <t xml:space="preserve">  3490 STATE REIMBURSEMENT              </t>
  </si>
  <si>
    <t xml:space="preserve">  6380 TRANSCRIPTS                      </t>
  </si>
  <si>
    <t xml:space="preserve">  6620 EQUIPMENT REPAIRS                </t>
  </si>
  <si>
    <t xml:space="preserve">  6840 PROCESS FEES                     </t>
  </si>
  <si>
    <t xml:space="preserve">  6850 EXTRADITIONS                     </t>
  </si>
  <si>
    <t>6930  10150</t>
  </si>
  <si>
    <t xml:space="preserve">  6930.10150    DA TRAVEL/MILEAGE       </t>
  </si>
  <si>
    <t>6930  6810</t>
  </si>
  <si>
    <t xml:space="preserve">  6930.6810     WITNESS TRAVEL          </t>
  </si>
  <si>
    <t>7120  10150</t>
  </si>
  <si>
    <t xml:space="preserve">  7120.10150    PROSECUTION MATERIALS   </t>
  </si>
  <si>
    <t>Distric Atty - Victim Witness</t>
  </si>
  <si>
    <t xml:space="preserve">  3120 VICTIM WITNESS STATE AID         </t>
  </si>
  <si>
    <t xml:space="preserve">  6640 RENT                             </t>
  </si>
  <si>
    <t>Dist Atty VW - Victim Advocate</t>
  </si>
  <si>
    <t xml:space="preserve">  3130 VICTIM ADVOCATE STATE AID        </t>
  </si>
  <si>
    <t>5245  2009153</t>
  </si>
  <si>
    <t xml:space="preserve">  5245.2009153  DONATIONS - SUPPORT GROU</t>
  </si>
  <si>
    <t>6320  164</t>
  </si>
  <si>
    <t xml:space="preserve">  6320.164      DEBRIEFING              </t>
  </si>
  <si>
    <t>6320  2009153</t>
  </si>
  <si>
    <t xml:space="preserve">  6320.2009153  C/S SUPPORT GROUP       </t>
  </si>
  <si>
    <t>7120  2009153</t>
  </si>
  <si>
    <t xml:space="preserve">  7120.2009153  MTLS - SUPPORT GROUP    </t>
  </si>
  <si>
    <t>District Attorney Non Lapsing</t>
  </si>
  <si>
    <t xml:space="preserve">  3140 NLO ANTI DRUG FORFITURES         </t>
  </si>
  <si>
    <t>7110  3140</t>
  </si>
  <si>
    <t xml:space="preserve">  7110.3140     NL EQUIPMENT FED        </t>
  </si>
  <si>
    <t>7110  4269</t>
  </si>
  <si>
    <t xml:space="preserve">  7110.4269     NL EQUIPMENT NON FED    </t>
  </si>
  <si>
    <t>6320  20</t>
  </si>
  <si>
    <t xml:space="preserve">  6320.20       C/S BACK SCANNING       </t>
  </si>
  <si>
    <t>6810  100</t>
  </si>
  <si>
    <t xml:space="preserve">  6810.100      NL EXPERT WITNESS FEES  </t>
  </si>
  <si>
    <t>6810  10150</t>
  </si>
  <si>
    <t xml:space="preserve">  6810.10150    NL DA WITNESS FEES      </t>
  </si>
  <si>
    <t xml:space="preserve">  3150 GUARDIAN AD LITEM REVENUES       </t>
  </si>
  <si>
    <t xml:space="preserve">  3160 STATE CIRCUIT COURT REVENUES     </t>
  </si>
  <si>
    <t xml:space="preserve">  3170 INTERPRETERS REIMBURSEMENT       </t>
  </si>
  <si>
    <t xml:space="preserve">  4260 COPY FEES                        </t>
  </si>
  <si>
    <t xml:space="preserve">  4270 CO SHARE STATE FINES &amp; FORF      </t>
  </si>
  <si>
    <t>4270  4210</t>
  </si>
  <si>
    <t xml:space="preserve">  4270.4210     CO STATE F &amp; F          </t>
  </si>
  <si>
    <t>4270  4235</t>
  </si>
  <si>
    <t xml:space="preserve">  4270.4235     CO SHARE INTERLOCK      </t>
  </si>
  <si>
    <t>4270  4260</t>
  </si>
  <si>
    <t xml:space="preserve">  4270.4260     CO SHARE UNDER 348      </t>
  </si>
  <si>
    <t>4270  4270</t>
  </si>
  <si>
    <t xml:space="preserve">  4270.4270     CO SHARE 341-347,349,351</t>
  </si>
  <si>
    <t xml:space="preserve">  4280 CO ORDINANCE FORFEITURES         </t>
  </si>
  <si>
    <t xml:space="preserve">  4290 CIRCUIT COURT FEES &amp; COSTS       </t>
  </si>
  <si>
    <t>4290  4320</t>
  </si>
  <si>
    <t xml:space="preserve">  4290.4320     CC FEES - CHILD SUPPORT </t>
  </si>
  <si>
    <t>4290  4325</t>
  </si>
  <si>
    <t xml:space="preserve">  4290.4325     CC FEES - OCC DL FEE    </t>
  </si>
  <si>
    <t>4290  4343</t>
  </si>
  <si>
    <t xml:space="preserve">  4290.4343     CC FEES - ADMINISTRATION</t>
  </si>
  <si>
    <t>4290  4345</t>
  </si>
  <si>
    <t xml:space="preserve">  4290.4345     CC FEES - JURY DEMAND FE</t>
  </si>
  <si>
    <t>4290  4346</t>
  </si>
  <si>
    <t xml:space="preserve">  4290.4346     CC FEES - MUNI FORF FEE </t>
  </si>
  <si>
    <t>4290  4347</t>
  </si>
  <si>
    <t xml:space="preserve">  4290.4347     CC FEES - PAYMENT PLAN F</t>
  </si>
  <si>
    <t>4290  4370</t>
  </si>
  <si>
    <t xml:space="preserve">  4290.4370     CC FEES - REST SURCH 10%</t>
  </si>
  <si>
    <t>4290  4380</t>
  </si>
  <si>
    <t xml:space="preserve">  4290.4380     CC FEES - REST SURCH 5% </t>
  </si>
  <si>
    <t xml:space="preserve">  4291 ATTY FEES JUVENILES PUB DEF      </t>
  </si>
  <si>
    <t xml:space="preserve">  4292 GUARDIANSHIP REVIEW FEE          </t>
  </si>
  <si>
    <t xml:space="preserve">  4300 RECOVERY OF LEGAL FEES           </t>
  </si>
  <si>
    <t>4300  4410</t>
  </si>
  <si>
    <t xml:space="preserve">  4300.4410     RL ATTORNEYS FEE        </t>
  </si>
  <si>
    <t>4300  4411</t>
  </si>
  <si>
    <t xml:space="preserve">  4300.4411     RL HSE GAL FEE          </t>
  </si>
  <si>
    <t xml:space="preserve">  4310 JURY WITNESS &amp; SUBPOENA FEES     </t>
  </si>
  <si>
    <t xml:space="preserve">  4320 CRIMINAL BOND FORFEITURES        </t>
  </si>
  <si>
    <t>4340  4330</t>
  </si>
  <si>
    <t xml:space="preserve">  4340.4330     MED SERV - FAM COUNSEL F</t>
  </si>
  <si>
    <t>4340  4335</t>
  </si>
  <si>
    <t xml:space="preserve">  4340.4335     MED SERV - MARRIAGE LICE</t>
  </si>
  <si>
    <t xml:space="preserve">  4350 PSYCHOLOGICAL REIMBURSEMENT      </t>
  </si>
  <si>
    <t xml:space="preserve">  4370 COUNSELING FEES                  </t>
  </si>
  <si>
    <t>4370  4333</t>
  </si>
  <si>
    <t xml:space="preserve">  4370.4333     COUSNEL FEE - CUSTODY ST</t>
  </si>
  <si>
    <t>4370  4337</t>
  </si>
  <si>
    <t xml:space="preserve">  4370.4337     COUNSEL FEE - MEDIATION </t>
  </si>
  <si>
    <t xml:space="preserve">  4495 WARRANT FEE                      </t>
  </si>
  <si>
    <t>5920  4344</t>
  </si>
  <si>
    <t xml:space="preserve">  5920.4344     INT INC JUDGEMENT       </t>
  </si>
  <si>
    <t xml:space="preserve">  6320.100      C/S TIME SYSTEM         </t>
  </si>
  <si>
    <t>6320  178</t>
  </si>
  <si>
    <t xml:space="preserve">  6320.178      C/S COURT COMMISSIONERS </t>
  </si>
  <si>
    <t>6320  2001182</t>
  </si>
  <si>
    <t xml:space="preserve">  6320.2001182  C/S JURY PARKING        </t>
  </si>
  <si>
    <t>6320  300</t>
  </si>
  <si>
    <t xml:space="preserve">  6320.300      C/S SOCIAL WORKERS      </t>
  </si>
  <si>
    <t>6330  10160</t>
  </si>
  <si>
    <t xml:space="preserve">  6330.10160    CONTRACTED ATTORNEYS    </t>
  </si>
  <si>
    <t>6330  3150</t>
  </si>
  <si>
    <t xml:space="preserve">  6330.3150     GUARDIAN AD LITEM ATTORN</t>
  </si>
  <si>
    <t>6330  3200</t>
  </si>
  <si>
    <t xml:space="preserve">  6330.3200     OUT OF CO GUARDIAN AD LI</t>
  </si>
  <si>
    <t>6330  3250</t>
  </si>
  <si>
    <t xml:space="preserve">  6330.3250     COURT APP GAL           </t>
  </si>
  <si>
    <t>6330  3300</t>
  </si>
  <si>
    <t xml:space="preserve">  6330.3300     CON ATT - PROBATE       </t>
  </si>
  <si>
    <t xml:space="preserve">  6340 COURT REPORTERS                  </t>
  </si>
  <si>
    <t xml:space="preserve">  6350 COURT COMMISS FAMILY             </t>
  </si>
  <si>
    <t xml:space="preserve">  6360 INTERPRETERS                     </t>
  </si>
  <si>
    <t xml:space="preserve">  6400 PSYCHOLOGIST                     </t>
  </si>
  <si>
    <t>6400  100</t>
  </si>
  <si>
    <t xml:space="preserve">  6400.100      PSYCHIST - CPTR 51      </t>
  </si>
  <si>
    <t>6400  200</t>
  </si>
  <si>
    <t xml:space="preserve">  6400.200      PSYCHIST - CRIMINAL     </t>
  </si>
  <si>
    <t>6400  300</t>
  </si>
  <si>
    <t xml:space="preserve">  6400.300      PSYCHIST - JUVENILE     </t>
  </si>
  <si>
    <t>6400  400</t>
  </si>
  <si>
    <t xml:space="preserve">  6400.400      PSYCHIST - OTHER        </t>
  </si>
  <si>
    <t xml:space="preserve">  6410 PSYCHIATRIC                      </t>
  </si>
  <si>
    <t>6410  100</t>
  </si>
  <si>
    <t xml:space="preserve">  6410.100      PSYCHTRIC - CPTR 51     </t>
  </si>
  <si>
    <t>6410  200</t>
  </si>
  <si>
    <t xml:space="preserve">  6410.200      PSYCHTRIC - CRIMINAL    </t>
  </si>
  <si>
    <t>6410  300</t>
  </si>
  <si>
    <t xml:space="preserve">  6410.300      PSYCHTRIC - JUVENILE    </t>
  </si>
  <si>
    <t>6410  400</t>
  </si>
  <si>
    <t xml:space="preserve">  6410.400      PSYCHTRIC - OTHER       </t>
  </si>
  <si>
    <t xml:space="preserve">  6810 WITNESS FEES                     </t>
  </si>
  <si>
    <t>6820  167</t>
  </si>
  <si>
    <t xml:space="preserve">  6820.167      FOOD SUPPLIES JURY      </t>
  </si>
  <si>
    <t>6820  193</t>
  </si>
  <si>
    <t xml:space="preserve">  6820.193      MEALS JUROR             </t>
  </si>
  <si>
    <t>6820  2520</t>
  </si>
  <si>
    <t xml:space="preserve">  6820.2520     OTHER JURY EXPENSE      </t>
  </si>
  <si>
    <t>6820  687</t>
  </si>
  <si>
    <t xml:space="preserve">  6820.687      JUROR FEES PER DIEM     </t>
  </si>
  <si>
    <t>6820  693</t>
  </si>
  <si>
    <t xml:space="preserve">  6820.693      JUROR TRAVEL            </t>
  </si>
  <si>
    <t>6930  10</t>
  </si>
  <si>
    <t xml:space="preserve">  6930.10       TRAVEL/MILEAGE - EMPLOYE</t>
  </si>
  <si>
    <t>6930  6330</t>
  </si>
  <si>
    <t xml:space="preserve">  6930.6330     TRAVEL - ATTORNEYS      </t>
  </si>
  <si>
    <t>7015  100</t>
  </si>
  <si>
    <t xml:space="preserve">  7015.100      PRINTING - JURY         </t>
  </si>
  <si>
    <t>7030  100</t>
  </si>
  <si>
    <t xml:space="preserve">  7030.100      POSTAGE - JURY          </t>
  </si>
  <si>
    <t>7110  20</t>
  </si>
  <si>
    <t xml:space="preserve">  7110.20       EQUIP - CHAIRS          </t>
  </si>
  <si>
    <t>Clerk of Courts - Baliffs</t>
  </si>
  <si>
    <t xml:space="preserve">  6120 REGUALR WAGES - PRODUCTIVE       </t>
  </si>
  <si>
    <t xml:space="preserve">  6250 UNEMPLOYMENT                     </t>
  </si>
  <si>
    <t>Clerk of Courts - Child Support</t>
  </si>
  <si>
    <t xml:space="preserve">  3320 ADMINISTRATIVE REVENUES          </t>
  </si>
  <si>
    <t>Clerk of Courts - Non Lapsing</t>
  </si>
  <si>
    <t>5245  100</t>
  </si>
  <si>
    <t xml:space="preserve">  5245.100      DONATIONS JUROR APPRECIA</t>
  </si>
  <si>
    <t>6490  166</t>
  </si>
  <si>
    <t xml:space="preserve">  6490.166      TEMP HELP - SCANNING    </t>
  </si>
  <si>
    <t>6490  200</t>
  </si>
  <si>
    <t xml:space="preserve">  6490.200      TEMP HELP - ACCOUNTING  </t>
  </si>
  <si>
    <t>6490  3300</t>
  </si>
  <si>
    <t xml:space="preserve">  6490.3300     TEMP HELP - PROBATE     </t>
  </si>
  <si>
    <t xml:space="preserve">  7095 COURT ORDERED EXPENSES           </t>
  </si>
  <si>
    <t>7120  100</t>
  </si>
  <si>
    <t xml:space="preserve">  7120.100      MAT - JUROR APPRECIATION</t>
  </si>
  <si>
    <t>Sheriff</t>
  </si>
  <si>
    <t>3187  1000</t>
  </si>
  <si>
    <t xml:space="preserve">  3187.1000     DOJ-FBI TASK FORCE OT RE</t>
  </si>
  <si>
    <t>3187  2000</t>
  </si>
  <si>
    <t xml:space="preserve">  3187.2000     DOJ - ANTI HEROIN TASK F</t>
  </si>
  <si>
    <t xml:space="preserve">  3189 HIGH INTENSITY DRUG TRAFFIC      </t>
  </si>
  <si>
    <t xml:space="preserve">  3190 SHERIFF TRAINING AID             </t>
  </si>
  <si>
    <t xml:space="preserve">  3488 TVCCOG REVENUE                   </t>
  </si>
  <si>
    <t xml:space="preserve">  4260 COPY REVENUE                     </t>
  </si>
  <si>
    <t>4371  100</t>
  </si>
  <si>
    <t xml:space="preserve">  4371.100      CIVIL PROCESS FEES      </t>
  </si>
  <si>
    <t>4371  200</t>
  </si>
  <si>
    <t xml:space="preserve">  4371.200      CVL FORECLOSURE SALE FEE</t>
  </si>
  <si>
    <t>4371  300</t>
  </si>
  <si>
    <t xml:space="preserve">  4371.300      CVL PROCESS FORCLOSE REF</t>
  </si>
  <si>
    <t>4380  002</t>
  </si>
  <si>
    <t xml:space="preserve">  4380.002      C/S TOWN OF BURLINGTON  </t>
  </si>
  <si>
    <t>4380  006</t>
  </si>
  <si>
    <t xml:space="preserve">  4380.006      C/S TOWN OF DOVER       </t>
  </si>
  <si>
    <t>4380  012</t>
  </si>
  <si>
    <t xml:space="preserve">  4380.012      C/S TOWN OF RAYMOND     </t>
  </si>
  <si>
    <t>4380  121</t>
  </si>
  <si>
    <t xml:space="preserve">  4380.121      C/S VILL OF ELMWOOD     </t>
  </si>
  <si>
    <t>4380  176</t>
  </si>
  <si>
    <t xml:space="preserve">  4380.176      C/S VILL OF ROCHESTER   </t>
  </si>
  <si>
    <t>4380  186</t>
  </si>
  <si>
    <t xml:space="preserve">  4380.186      C/S VILL OF UNION GRO   </t>
  </si>
  <si>
    <t>4380  191</t>
  </si>
  <si>
    <t xml:space="preserve">  4380.191      C/S VILL OF WATERFORD   </t>
  </si>
  <si>
    <t xml:space="preserve">  4390 MISC SHERIFF FEES                </t>
  </si>
  <si>
    <t xml:space="preserve">  4395 SHERIFF MILEAGE FEE              </t>
  </si>
  <si>
    <t xml:space="preserve">  4475 FINGER PRINTING SERVICES         </t>
  </si>
  <si>
    <t xml:space="preserve">  4495 WARRANT REVENUE                  </t>
  </si>
  <si>
    <t>5705  6930</t>
  </si>
  <si>
    <t xml:space="preserve">  5705.6930     MISC REV - TRAVEL FUNDIN</t>
  </si>
  <si>
    <t>6125  3189</t>
  </si>
  <si>
    <t xml:space="preserve">  6125.3189     OT HIGH INT DRUG TRAFFIC</t>
  </si>
  <si>
    <t>6125  6940</t>
  </si>
  <si>
    <t xml:space="preserve">  6125.6940     OVERTIME - TRAINING     </t>
  </si>
  <si>
    <t>6210  3189</t>
  </si>
  <si>
    <t xml:space="preserve">  6210.3189     WC HIGH INT DRUG TRAFFIC</t>
  </si>
  <si>
    <t>6220  3189</t>
  </si>
  <si>
    <t xml:space="preserve">  6220.3189     SS HIGH INT DRUG TRAFFIC</t>
  </si>
  <si>
    <t>6230  3189</t>
  </si>
  <si>
    <t xml:space="preserve">  6230.3189     RTMT HIGH INT DRUG TRAFF</t>
  </si>
  <si>
    <t>6280  140</t>
  </si>
  <si>
    <t xml:space="preserve">  6280.140      TUITION REIMB NON-REPS  </t>
  </si>
  <si>
    <t xml:space="preserve">  6285 MEAL REIMBURSEMENT               </t>
  </si>
  <si>
    <t>6290  145</t>
  </si>
  <si>
    <t xml:space="preserve">  6290.145      CLOTHING ALLOWANCE DEPUT</t>
  </si>
  <si>
    <t xml:space="preserve">  6320.100      C/S CONVEYANCE          </t>
  </si>
  <si>
    <t>6320  200</t>
  </si>
  <si>
    <t xml:space="preserve">  6320.200      C/S RECORDS AREA        </t>
  </si>
  <si>
    <t>6320  2000</t>
  </si>
  <si>
    <t xml:space="preserve">  6320.2000     C/S DOJ ANTI HEROIN MUNI</t>
  </si>
  <si>
    <t>6320  99252</t>
  </si>
  <si>
    <t xml:space="preserve">  6320.99252    C/S LEC SECURITY STAFF  </t>
  </si>
  <si>
    <t>6320  99300</t>
  </si>
  <si>
    <t xml:space="preserve">  6320.99300    C/S AUXILRY STAFF       </t>
  </si>
  <si>
    <t>6320  99400</t>
  </si>
  <si>
    <t xml:space="preserve">  6320.99400    C/S CH SECURITY STAFF   </t>
  </si>
  <si>
    <t>6326  745</t>
  </si>
  <si>
    <t xml:space="preserve">  6326.745      DRUG TESTING            </t>
  </si>
  <si>
    <t xml:space="preserve">  6610 VEHICLE REPAIRS                  </t>
  </si>
  <si>
    <t xml:space="preserve">  6645 LEASE                            </t>
  </si>
  <si>
    <t>6700  5600</t>
  </si>
  <si>
    <t xml:space="preserve">  6700.5600     V/M - GAS               </t>
  </si>
  <si>
    <t>6700  5610</t>
  </si>
  <si>
    <t xml:space="preserve">  6700.5610     V/M - OIL               </t>
  </si>
  <si>
    <t>6700  5700</t>
  </si>
  <si>
    <t xml:space="preserve">  6700.5700     V/M - SUPPLIES          </t>
  </si>
  <si>
    <t>6700  7110</t>
  </si>
  <si>
    <t xml:space="preserve">  6700.7110     V/M - EQUIPMENT         </t>
  </si>
  <si>
    <t>6724  201659</t>
  </si>
  <si>
    <t xml:space="preserve">  6724.201659   SS - BODY CAM           </t>
  </si>
  <si>
    <t xml:space="preserve">  6911 VEHICLE INSURANCE                </t>
  </si>
  <si>
    <t>6912  3189</t>
  </si>
  <si>
    <t xml:space="preserve">  6912.3189     PL HIGH INT DRUG        </t>
  </si>
  <si>
    <t>6930  135</t>
  </si>
  <si>
    <t xml:space="preserve">  6930.135      TRAVEL/MILE-SHERIFF     </t>
  </si>
  <si>
    <t>6930  145</t>
  </si>
  <si>
    <t xml:space="preserve">  6930.145      TRAVEL/MILE-DEPUTIES    </t>
  </si>
  <si>
    <t>6930  150</t>
  </si>
  <si>
    <t xml:space="preserve">  6930.150      TRAVEL/MILE-COMMAND STAF</t>
  </si>
  <si>
    <t>6930  155</t>
  </si>
  <si>
    <t xml:space="preserve">  6930.155      TRAVEL/MILE-NON REPS    </t>
  </si>
  <si>
    <t>6940  3189</t>
  </si>
  <si>
    <t xml:space="preserve">  6940.3189     HITDA TRAINING          </t>
  </si>
  <si>
    <t>6950  135</t>
  </si>
  <si>
    <t xml:space="preserve">  6950.135      CONFERENCES SHERIFF     </t>
  </si>
  <si>
    <t>6950  145</t>
  </si>
  <si>
    <t xml:space="preserve">  6950.145      CONFERENCES DEPUTIES    </t>
  </si>
  <si>
    <t>6950  150</t>
  </si>
  <si>
    <t xml:space="preserve">  6950.150      CONFERENCES CMND STAFF  </t>
  </si>
  <si>
    <t>6950  155</t>
  </si>
  <si>
    <t xml:space="preserve">  6950.155      CONFERENCES NON REPS    </t>
  </si>
  <si>
    <t>7055  3189</t>
  </si>
  <si>
    <t xml:space="preserve">  7055.3189     BUY MONEY HIDTA         </t>
  </si>
  <si>
    <t xml:space="preserve">  7057 SPECIAL CRIMINAL INVESTIGAT      </t>
  </si>
  <si>
    <t xml:space="preserve">  7105 UNIFORMS                         </t>
  </si>
  <si>
    <t>7110  120</t>
  </si>
  <si>
    <t xml:space="preserve">  7110.120      EQUIP - SWAT            </t>
  </si>
  <si>
    <t>7110  140</t>
  </si>
  <si>
    <t xml:space="preserve">  7110.140      EQUIP - DIVE TEAM       </t>
  </si>
  <si>
    <t>7110  145</t>
  </si>
  <si>
    <t xml:space="preserve">  7110.145      EQUIP - DEPUTIES        </t>
  </si>
  <si>
    <t>7110  150</t>
  </si>
  <si>
    <t xml:space="preserve">  7110.150      EQUIP - CHAIRS          </t>
  </si>
  <si>
    <t>7110  1501</t>
  </si>
  <si>
    <t xml:space="preserve">  7110.1501     EQUIP - 1 LAPTOP 1 PROJE</t>
  </si>
  <si>
    <t>7110  1540</t>
  </si>
  <si>
    <t xml:space="preserve">  7110.1540     EQUIP - MOVABLE         </t>
  </si>
  <si>
    <t>7110  160</t>
  </si>
  <si>
    <t xml:space="preserve">  7110.160      EQUIP - 10 PAT SQ CASE  </t>
  </si>
  <si>
    <t>7110  170</t>
  </si>
  <si>
    <t xml:space="preserve">  7110.170      EQUIP - 2 PC &amp; SOFTWARE </t>
  </si>
  <si>
    <t>7110  40</t>
  </si>
  <si>
    <t xml:space="preserve">  7110.40       EQUIP - WEAPONS/ACCESORI</t>
  </si>
  <si>
    <t>7110  60</t>
  </si>
  <si>
    <t xml:space="preserve">  7110.60       EQUIP - TASERS          </t>
  </si>
  <si>
    <t>7110  680</t>
  </si>
  <si>
    <t xml:space="preserve">  7110.680      EQUIP - PERSONAL PROT   </t>
  </si>
  <si>
    <t>7120  670</t>
  </si>
  <si>
    <t xml:space="preserve">  7120.670      MAT - FILM &amp; PROCESSING </t>
  </si>
  <si>
    <t>7120  675</t>
  </si>
  <si>
    <t xml:space="preserve">  7120.675      MAT - INVEST &amp; EVIDENCE </t>
  </si>
  <si>
    <t>7120  700</t>
  </si>
  <si>
    <t xml:space="preserve">  7120.700      MAT - LESS LETHAL IMP MU</t>
  </si>
  <si>
    <t>7120  775</t>
  </si>
  <si>
    <t xml:space="preserve">  7120.775      MAT - EXPLOSIVE BREACHIN</t>
  </si>
  <si>
    <t>Sheriff - Pistol Range</t>
  </si>
  <si>
    <t xml:space="preserve">  6630 BUILDING REPAIRS                 </t>
  </si>
  <si>
    <t xml:space="preserve">  6650 GROUNDS MAINTENANCE              </t>
  </si>
  <si>
    <t xml:space="preserve">  6660 WASTE DISPOSAL                   </t>
  </si>
  <si>
    <t xml:space="preserve">  6670 JANITORIAL                       </t>
  </si>
  <si>
    <t xml:space="preserve">  6680 PEST CONTROL                     </t>
  </si>
  <si>
    <t xml:space="preserve">  6900 PHONE                            </t>
  </si>
  <si>
    <t>Sheriff - Patrol Station</t>
  </si>
  <si>
    <t xml:space="preserve">  6695 STORMWATER                       </t>
  </si>
  <si>
    <t>7110  10</t>
  </si>
  <si>
    <t xml:space="preserve">  7110.10       EQUIP - HAND HELD RADARS</t>
  </si>
  <si>
    <t xml:space="preserve">  7135 JANITORIAL SUPPLIES              </t>
  </si>
  <si>
    <t xml:space="preserve">  7145 MAINTENANCE SUPPLIES             </t>
  </si>
  <si>
    <t xml:space="preserve">Sheriff - Water Safety </t>
  </si>
  <si>
    <t xml:space="preserve">  3230 WATER SAFETY AID                 </t>
  </si>
  <si>
    <t xml:space="preserve">  5245 DONATIONS                        </t>
  </si>
  <si>
    <t>6120  10184</t>
  </si>
  <si>
    <t xml:space="preserve">  6120.10184    REG WAGES SEASONAL      </t>
  </si>
  <si>
    <t xml:space="preserve">  6125.6940     OVERTIME TRAINING       </t>
  </si>
  <si>
    <t>6210  10184</t>
  </si>
  <si>
    <t xml:space="preserve">  6210.10184    W/C SEASONAL            </t>
  </si>
  <si>
    <t>6220  10184</t>
  </si>
  <si>
    <t xml:space="preserve">  6220.10184    SS SEASONAL             </t>
  </si>
  <si>
    <t>6230  10184</t>
  </si>
  <si>
    <t xml:space="preserve">  6230.10184    RTMT SEASONAL           </t>
  </si>
  <si>
    <t>6700  5710</t>
  </si>
  <si>
    <t xml:space="preserve">  6700.5710     V/M - STORAGE           </t>
  </si>
  <si>
    <t>6912  10184</t>
  </si>
  <si>
    <t xml:space="preserve">  6912.10184    P/L SEASONAL            </t>
  </si>
  <si>
    <t>Sheriff - Child Support</t>
  </si>
  <si>
    <t xml:space="preserve">Sheriff - </t>
  </si>
  <si>
    <t>3149  2013128</t>
  </si>
  <si>
    <t xml:space="preserve">  3149.2013128  14-15 I-94 TRAFFIC CONTR</t>
  </si>
  <si>
    <t>3205  2014122</t>
  </si>
  <si>
    <t xml:space="preserve">  3205.2014122  15 WDOT SEAT BELT GRANT </t>
  </si>
  <si>
    <t>3205  201470</t>
  </si>
  <si>
    <t xml:space="preserve">  3205.201470   WDOT ALCOHOL ENFORCEMENT</t>
  </si>
  <si>
    <t>3205  201471</t>
  </si>
  <si>
    <t xml:space="preserve">  3205.201471   ALC ENF GRANT - KENOSHA </t>
  </si>
  <si>
    <t>3205  201476</t>
  </si>
  <si>
    <t xml:space="preserve">  3205.201476   MULTI JURS ALCOHOL ENFOR</t>
  </si>
  <si>
    <t>3205  2015134</t>
  </si>
  <si>
    <t xml:space="preserve">  3205.2015134  16 SEAT BELT GRANT      </t>
  </si>
  <si>
    <t>3205  201557</t>
  </si>
  <si>
    <t xml:space="preserve">  3205.201557   WDOT ALCOHOL ENFORCEMENT</t>
  </si>
  <si>
    <t>3205  201558</t>
  </si>
  <si>
    <t xml:space="preserve">  3205.201558   15 ALC ENF KENOSHA      </t>
  </si>
  <si>
    <t>3205  201596</t>
  </si>
  <si>
    <t xml:space="preserve">  3205.201596   WDOT 16 MULTI ALCOHOL   </t>
  </si>
  <si>
    <t>3205  20164</t>
  </si>
  <si>
    <t xml:space="preserve">  3205.20164    WDOT SPEED ENF 16       </t>
  </si>
  <si>
    <t>3255  2014121</t>
  </si>
  <si>
    <t xml:space="preserve">  3255.2014121  OJA STOP VIOLENCE 14/15 </t>
  </si>
  <si>
    <t>6120  2014121</t>
  </si>
  <si>
    <t xml:space="preserve">  6120.2014121  WAGES OJA STOP VIOL 14/1</t>
  </si>
  <si>
    <t>6120  2014122</t>
  </si>
  <si>
    <t xml:space="preserve">  6120.2014122  WAGES - 14 SEAT BELT GRA</t>
  </si>
  <si>
    <t>6120  201470</t>
  </si>
  <si>
    <t xml:space="preserve">  6120.201470   WAGES - ALCOHOL ENFORCEM</t>
  </si>
  <si>
    <t>6120  201471</t>
  </si>
  <si>
    <t xml:space="preserve">  6120.201471   WAGES - ALC ENF KENOSHA </t>
  </si>
  <si>
    <t>6120  2015134</t>
  </si>
  <si>
    <t xml:space="preserve">  6120.2015134  WAGES - 16 WDOT SEAT BEL</t>
  </si>
  <si>
    <t>6120  201557</t>
  </si>
  <si>
    <t xml:space="preserve">  6120.201557   WAGES - WDOT ALCOHOL ENF</t>
  </si>
  <si>
    <t>6120  201558</t>
  </si>
  <si>
    <t xml:space="preserve">  6120.201558   WAGES - ALC ENF KENOSHA </t>
  </si>
  <si>
    <t>6120  201596</t>
  </si>
  <si>
    <t xml:space="preserve">  6120.201596   WAGES - WDOT 16 ALCOHOL </t>
  </si>
  <si>
    <t>6120  20164</t>
  </si>
  <si>
    <t xml:space="preserve">  6120.20164    WAGES - WDOT SPEED ENF 1</t>
  </si>
  <si>
    <t>6125  2013128</t>
  </si>
  <si>
    <t xml:space="preserve">  6125.2013128  OT 0 14-15 I94 MITIGATIN</t>
  </si>
  <si>
    <t>6125  2014122</t>
  </si>
  <si>
    <t xml:space="preserve">  6125.2014122  OT - 15 SEAT BELT GRANT </t>
  </si>
  <si>
    <t>6125  201470</t>
  </si>
  <si>
    <t xml:space="preserve">  6125.201470   OT - ALCOHOL ENFORCEMENT</t>
  </si>
  <si>
    <t>6125  201471</t>
  </si>
  <si>
    <t xml:space="preserve">  6125.201471   OT - ALC ENF KENOSHA    </t>
  </si>
  <si>
    <t>6125  201476</t>
  </si>
  <si>
    <t xml:space="preserve">  6125.201476   OT - MULTI JURS ALC ENF </t>
  </si>
  <si>
    <t>6125  2015134</t>
  </si>
  <si>
    <t xml:space="preserve">  6125.2015134  OT - WDOT 16 SEAT BELT  </t>
  </si>
  <si>
    <t>6125  201557</t>
  </si>
  <si>
    <t xml:space="preserve">  6125.201557   OT - WDO ALCOHOL SAT GRA</t>
  </si>
  <si>
    <t>6125  201558</t>
  </si>
  <si>
    <t xml:space="preserve">  6125.201558   OT - ALC ENF KENOSHA    </t>
  </si>
  <si>
    <t>6125  201596</t>
  </si>
  <si>
    <t xml:space="preserve">  6125.201596   OT - WDOT 16 MULTI ALCHO</t>
  </si>
  <si>
    <t>6125  20164</t>
  </si>
  <si>
    <t xml:space="preserve">  6125.20164    OT - WDOT SPEED 16      </t>
  </si>
  <si>
    <t>6210  2014121</t>
  </si>
  <si>
    <t xml:space="preserve">  6210.2014121  W/C OJA STOP VIOL 14/15 </t>
  </si>
  <si>
    <t>6210  2014122</t>
  </si>
  <si>
    <t xml:space="preserve">  6210.2014122  W/C - 15 SEAT BELT GRANT</t>
  </si>
  <si>
    <t>6210  201470</t>
  </si>
  <si>
    <t xml:space="preserve">  6210.201470   W/C ALCOHOL ENFORCEMENT </t>
  </si>
  <si>
    <t>6210  201471</t>
  </si>
  <si>
    <t xml:space="preserve">  6210.201471   W/C - ALC ENF KENOSHA   </t>
  </si>
  <si>
    <t>6210  201476</t>
  </si>
  <si>
    <t xml:space="preserve">  6210.201476   W/C - MULTI JUR ALC ENF </t>
  </si>
  <si>
    <t>6210  2015134</t>
  </si>
  <si>
    <t xml:space="preserve">  6210.2015134  W/C - WDOT 16 SEAT BELT </t>
  </si>
  <si>
    <t>6210  201557</t>
  </si>
  <si>
    <t xml:space="preserve">  6210.201557   W/C - WDOT ALCOHOL ENF  </t>
  </si>
  <si>
    <t>6210  201558</t>
  </si>
  <si>
    <t xml:space="preserve">  6210.201558   W/C - ALC ENF KENOSHA   </t>
  </si>
  <si>
    <t>6210  201596</t>
  </si>
  <si>
    <t xml:space="preserve">  6210.201596   W/C WDOT 16 MULTI ALCOHO</t>
  </si>
  <si>
    <t>6210  20164</t>
  </si>
  <si>
    <t xml:space="preserve">  6210.20164    W/D WDOT SPEED ENF 16   </t>
  </si>
  <si>
    <t>6220  2013128</t>
  </si>
  <si>
    <t xml:space="preserve">  6220.2013128  SS - 14 15 I94 MITIGATIO</t>
  </si>
  <si>
    <t>6220  2014121</t>
  </si>
  <si>
    <t xml:space="preserve">  6220.2014121  SS - OJA STOP VIOL 14/15</t>
  </si>
  <si>
    <t>6220  2014122</t>
  </si>
  <si>
    <t xml:space="preserve">  6220.2014122  SS - 15 SEAT BELT GRANT </t>
  </si>
  <si>
    <t>6220  201470</t>
  </si>
  <si>
    <t xml:space="preserve">  6220.201470   SS - ALCOHOL ENFORCEMENT</t>
  </si>
  <si>
    <t>6220  201471</t>
  </si>
  <si>
    <t xml:space="preserve">  6220.201471   SS - ALC ENF KENOSHA    </t>
  </si>
  <si>
    <t>6220  201476</t>
  </si>
  <si>
    <t xml:space="preserve">  6220.201476   SS - MULTI JUR ALC ENF G</t>
  </si>
  <si>
    <t>6220  2015134</t>
  </si>
  <si>
    <t xml:space="preserve">  6220.2015134  SS - WDOT 16 SEAT BELT  </t>
  </si>
  <si>
    <t>6220  201557</t>
  </si>
  <si>
    <t xml:space="preserve">  6220.201557   SS - WDOT ALCOHOL ENF GR</t>
  </si>
  <si>
    <t>6220  201558</t>
  </si>
  <si>
    <t xml:space="preserve">  6220.201558   SS - ALC ENF KENOSHA    </t>
  </si>
  <si>
    <t>6220  201596</t>
  </si>
  <si>
    <t xml:space="preserve">  6220.201596   SS - WDOT 16 MULTI ALCOH</t>
  </si>
  <si>
    <t>6220  20164</t>
  </si>
  <si>
    <t xml:space="preserve">  6220.20164    SS - WDOT SPEED ENF 16  </t>
  </si>
  <si>
    <t>6230  2013128</t>
  </si>
  <si>
    <t xml:space="preserve">  6230.2013128  RTMT - 14 15 I94 MITIGAT</t>
  </si>
  <si>
    <t>6230  2014121</t>
  </si>
  <si>
    <t xml:space="preserve">  6230.2014121  RTMT - OJA STOP VIOL 14/</t>
  </si>
  <si>
    <t>6230  2014122</t>
  </si>
  <si>
    <t xml:space="preserve">  6230.2014122  RTMT - 15 SEAT BELT GRAN</t>
  </si>
  <si>
    <t>6230  201470</t>
  </si>
  <si>
    <t xml:space="preserve">  6230.201470   RTMT - ALCOHOL ENFORCEME</t>
  </si>
  <si>
    <t>6230  201471</t>
  </si>
  <si>
    <t xml:space="preserve">  6230.201471   RTMT - ALC ENF KENOSHA  </t>
  </si>
  <si>
    <t>6230  201476</t>
  </si>
  <si>
    <t xml:space="preserve">  6230.201476   RTMT - MULTI JURS ALC EN</t>
  </si>
  <si>
    <t>6230  2015134</t>
  </si>
  <si>
    <t xml:space="preserve">  6230.2015134  RTMT - WDOT 16 SEAT BELT</t>
  </si>
  <si>
    <t>6230  201557</t>
  </si>
  <si>
    <t xml:space="preserve">  6230.201557   RTMT - WDOT ALCOHOL ENF </t>
  </si>
  <si>
    <t>6230  201558</t>
  </si>
  <si>
    <t xml:space="preserve">  6230.201558   RTMT - ALC ENF KENOSHA  </t>
  </si>
  <si>
    <t>6230  201596</t>
  </si>
  <si>
    <t xml:space="preserve">  6230.201596   RTMT - WDOT 16 MULTI ALC</t>
  </si>
  <si>
    <t>6230  20164</t>
  </si>
  <si>
    <t xml:space="preserve">  6230.20164    RTMT - WDOT SPEED ENF 16</t>
  </si>
  <si>
    <t>6240  2014121</t>
  </si>
  <si>
    <t xml:space="preserve">  6240.2014121  DISB IN - OJA STOP VIO 1</t>
  </si>
  <si>
    <t>6260  2014121</t>
  </si>
  <si>
    <t xml:space="preserve">  6260.2014121  GROUP - OJA STOP VIOL 14</t>
  </si>
  <si>
    <t>6270  2014121</t>
  </si>
  <si>
    <t xml:space="preserve">  6270.2014121  LIFE IN -OJA STOP VIOL 1</t>
  </si>
  <si>
    <t>6320  2014122</t>
  </si>
  <si>
    <t xml:space="preserve">  6320.2014122  C/S 14 SEAT BELT MT PLEA</t>
  </si>
  <si>
    <t>6320  201471</t>
  </si>
  <si>
    <t xml:space="preserve">  6320.201471   C/S ALC ENF KENOSHA     </t>
  </si>
  <si>
    <t>6320  201558</t>
  </si>
  <si>
    <t xml:space="preserve">  6320.201558   C/S ALC ENF KENOSHA     </t>
  </si>
  <si>
    <t>6700  2014121</t>
  </si>
  <si>
    <t xml:space="preserve">  6700.2014121  V/M - OJA STOP VIOL 14/1</t>
  </si>
  <si>
    <t>6900  2013128</t>
  </si>
  <si>
    <t xml:space="preserve">  6900.2013128  PHONE - 14 15 I94 MITIGA</t>
  </si>
  <si>
    <t>6912  2014121</t>
  </si>
  <si>
    <t xml:space="preserve">  6912.2014121  PL- OJA STOP VIOL 14/15 </t>
  </si>
  <si>
    <t>6912  2014122</t>
  </si>
  <si>
    <t xml:space="preserve">  6912.2014122  PL - 15 SEAT BELT GRANT </t>
  </si>
  <si>
    <t>6912  201470</t>
  </si>
  <si>
    <t xml:space="preserve">  6912.201470   PL - ALCOHOL ENFORCEMENT</t>
  </si>
  <si>
    <t>6912  201471</t>
  </si>
  <si>
    <t xml:space="preserve">  6912.201471   PL - ALC ENF KENOSHA    </t>
  </si>
  <si>
    <t>6912  201476</t>
  </si>
  <si>
    <t xml:space="preserve">  6912.201476   PL - MULTI JUR ALC ENF  </t>
  </si>
  <si>
    <t>6912  2015134</t>
  </si>
  <si>
    <t xml:space="preserve">  6912.2015134  PL - WDOT 16 SEAT BELT  </t>
  </si>
  <si>
    <t>6912  201557</t>
  </si>
  <si>
    <t xml:space="preserve">  6912.201557   PL - WDOT ALCOHOL SAT GR</t>
  </si>
  <si>
    <t>6912  201558</t>
  </si>
  <si>
    <t xml:space="preserve">  6912.201558   PL - ALC ENF KENOSHA    </t>
  </si>
  <si>
    <t>6912  201596</t>
  </si>
  <si>
    <t xml:space="preserve">  6912.201596   PL - WDOT 16 MULTI ALCOH</t>
  </si>
  <si>
    <t>6912  20164</t>
  </si>
  <si>
    <t xml:space="preserve">  6912.20164    PL - WDOT SPEED ENF 16 G</t>
  </si>
  <si>
    <t>6940  2014121</t>
  </si>
  <si>
    <t xml:space="preserve">  6940.2014121  TRAIN-OJA STOP VIOL 14/1</t>
  </si>
  <si>
    <t>7110  2014121</t>
  </si>
  <si>
    <t xml:space="preserve">  7110.2014121  EQUIP-OJA STOP VIO 14/15</t>
  </si>
  <si>
    <t>7110  20164</t>
  </si>
  <si>
    <t xml:space="preserve">  7110.20164    EQUIP - WDOT SPEED ENF 1</t>
  </si>
  <si>
    <t>7120  20164</t>
  </si>
  <si>
    <t xml:space="preserve">  7120.20164    MAT - WDOT SPEED ENF 16 </t>
  </si>
  <si>
    <t>7220  20164</t>
  </si>
  <si>
    <t xml:space="preserve">  7220.20164    CAPT - WDOT SPEED ENF 16</t>
  </si>
  <si>
    <t>Sheriff  - Non Lapsing</t>
  </si>
  <si>
    <t>5245  4000</t>
  </si>
  <si>
    <t xml:space="preserve">  5245.4000     NLO EXPLORER POST DONATI</t>
  </si>
  <si>
    <t>5245  5230</t>
  </si>
  <si>
    <t xml:space="preserve">  5245.5230     NLO SHERIFF DONATIONS   </t>
  </si>
  <si>
    <t>5245  5240</t>
  </si>
  <si>
    <t xml:space="preserve">  5245.5240     NLO HONOR GUARD LOD DEAT</t>
  </si>
  <si>
    <t>5245  5270</t>
  </si>
  <si>
    <t xml:space="preserve">  5245.5270     NLO CRIME PREVENTION DON</t>
  </si>
  <si>
    <t>5245  5271</t>
  </si>
  <si>
    <t xml:space="preserve">  5245.5271     NLO RESCUE RESPONSE DONA</t>
  </si>
  <si>
    <t>5245  5275</t>
  </si>
  <si>
    <t xml:space="preserve">  5245.5275     NLO PATROL DOG DONATION </t>
  </si>
  <si>
    <t>5750  3000</t>
  </si>
  <si>
    <t xml:space="preserve">  5750.3000     SALE OF MAT - BRASS     </t>
  </si>
  <si>
    <t>5920  5220</t>
  </si>
  <si>
    <t xml:space="preserve">  5920.5220     INT INC DETECTIVE BUREAU</t>
  </si>
  <si>
    <t xml:space="preserve">  6326 MEDICAL SERVICES                 </t>
  </si>
  <si>
    <t>6620  10180</t>
  </si>
  <si>
    <t xml:space="preserve">  6620.10180    SHRF EQUIP REPAIRS      </t>
  </si>
  <si>
    <t>6620  746</t>
  </si>
  <si>
    <t xml:space="preserve">  6620.746      SHRF EQUIP REP - RADIOS </t>
  </si>
  <si>
    <t>6930  5240</t>
  </si>
  <si>
    <t xml:space="preserve">  6930.5240     TRAVEL - HONOR GUARD    </t>
  </si>
  <si>
    <t>6940  201425</t>
  </si>
  <si>
    <t xml:space="preserve">  6940.201425   TRAIN - AMMO - RES DEPUT</t>
  </si>
  <si>
    <t>6940  3000</t>
  </si>
  <si>
    <t xml:space="preserve">  6940.3000     TRAINING - AMMUNITION   </t>
  </si>
  <si>
    <t>7105  201425</t>
  </si>
  <si>
    <t xml:space="preserve">  7105.201425   UNIFORMS - RES DEPUTIES </t>
  </si>
  <si>
    <t>7105  5240</t>
  </si>
  <si>
    <t xml:space="preserve">  7105.5240     UNIFORMS - HONOR GUARD  </t>
  </si>
  <si>
    <t xml:space="preserve">  7110.3140     NL FORFEITURES          </t>
  </si>
  <si>
    <t>7110  5230</t>
  </si>
  <si>
    <t xml:space="preserve">  7110.5230     NL SHERIFF DONATIONS    </t>
  </si>
  <si>
    <t>7120  201425</t>
  </si>
  <si>
    <t xml:space="preserve">  7120.201425   NL RES DEPT MATERIALS   </t>
  </si>
  <si>
    <t>7120  4000</t>
  </si>
  <si>
    <t xml:space="preserve">  7120.4000     NL EXPLORER POST        </t>
  </si>
  <si>
    <t>7120  5200</t>
  </si>
  <si>
    <t xml:space="preserve">  7120.5200     NL SPEC EQUIP SHERIFF   </t>
  </si>
  <si>
    <t>7120  5220</t>
  </si>
  <si>
    <t xml:space="preserve">  7120.5220     NL SHERIFF ASSET FORFEIT</t>
  </si>
  <si>
    <t>7120  5270</t>
  </si>
  <si>
    <t xml:space="preserve">  7120.5270     NL CRIME PREVENTION     </t>
  </si>
  <si>
    <t>7120  5271</t>
  </si>
  <si>
    <t xml:space="preserve">  7120.5271     NL RESCUE RESPONSE      </t>
  </si>
  <si>
    <t>7120  5275</t>
  </si>
  <si>
    <t xml:space="preserve">  7120.5275     NL PATROL DOG DONATION  </t>
  </si>
  <si>
    <t>Sheriff - Court Security</t>
  </si>
  <si>
    <t>3432  1</t>
  </si>
  <si>
    <t xml:space="preserve">  3432.1        OY COURT ROOM SECURITY  </t>
  </si>
  <si>
    <t>SHR01</t>
  </si>
  <si>
    <t>3432  2</t>
  </si>
  <si>
    <t xml:space="preserve">  3432.2        EY COURT ROOM SECURITY  </t>
  </si>
  <si>
    <t>SHR02</t>
  </si>
  <si>
    <t>6120  1</t>
  </si>
  <si>
    <t xml:space="preserve">  6120.1        OY WAGES REGULAR        </t>
  </si>
  <si>
    <t>6120  2</t>
  </si>
  <si>
    <t xml:space="preserve">  6120.2        EY WAGES REGULAR        </t>
  </si>
  <si>
    <t>6210  1</t>
  </si>
  <si>
    <t xml:space="preserve">  6210.1        OY WORKERS COMP         </t>
  </si>
  <si>
    <t>6210  2</t>
  </si>
  <si>
    <t xml:space="preserve">  6210.2        EY WORKERS COMP         </t>
  </si>
  <si>
    <t>6220  1</t>
  </si>
  <si>
    <t xml:space="preserve">  6220.1        OY SOCIAL SECURITY      </t>
  </si>
  <si>
    <t>6220  2</t>
  </si>
  <si>
    <t xml:space="preserve">  6220.2        EY SOCIAL SECURITY      </t>
  </si>
  <si>
    <t>6230  1</t>
  </si>
  <si>
    <t xml:space="preserve">  6230.1        OY RETIREMENT           </t>
  </si>
  <si>
    <t>6230  2</t>
  </si>
  <si>
    <t xml:space="preserve">  6230.2        EY RETIREMENT           </t>
  </si>
  <si>
    <t>Jail</t>
  </si>
  <si>
    <t xml:space="preserve">  3111 SOC SEC INMATE REIMBURSEMENT     </t>
  </si>
  <si>
    <t xml:space="preserve">  3119 WI DEPT PUB INST DET LUNCH       </t>
  </si>
  <si>
    <t xml:space="preserve">  3123 SCAAP ENTITLEMENT                </t>
  </si>
  <si>
    <t xml:space="preserve">  3240 STATE PROBATION OFFENDERS        </t>
  </si>
  <si>
    <t>3260  100</t>
  </si>
  <si>
    <t xml:space="preserve">  3260.100      REV OUT CO EXTENDED SUPE</t>
  </si>
  <si>
    <t xml:space="preserve">  3488 TVCCOG - REVENUE                 </t>
  </si>
  <si>
    <t xml:space="preserve">  4405 IMMATE MEDICAL                   </t>
  </si>
  <si>
    <t xml:space="preserve">  4410 INMATE TELEPHONE                 </t>
  </si>
  <si>
    <t xml:space="preserve">  4415 LAUNDRY SERVICES                 </t>
  </si>
  <si>
    <t xml:space="preserve">  4420 HUBER REVENUE                    </t>
  </si>
  <si>
    <t xml:space="preserve">  4430 BOARD OF PRISONERS               </t>
  </si>
  <si>
    <t>5215  201183</t>
  </si>
  <si>
    <t xml:space="preserve">  5215.201183   SECURUS TECH GRANT      </t>
  </si>
  <si>
    <t xml:space="preserve">  5250 BOND COMMISSIONS                 </t>
  </si>
  <si>
    <t xml:space="preserve">  6280.140      TUITION - CO'S          </t>
  </si>
  <si>
    <t>6290  100</t>
  </si>
  <si>
    <t xml:space="preserve">  6290.100      CLOTHING ALLOW CORRECTIO</t>
  </si>
  <si>
    <t xml:space="preserve">  6290.145      CLOTHING ALLOW DEPUTIES </t>
  </si>
  <si>
    <t xml:space="preserve">  6320.100      C/S MED QUALITY CONTROL </t>
  </si>
  <si>
    <t xml:space="preserve">  6320.200      C/S FOOD SERVICE        </t>
  </si>
  <si>
    <t>6320  200920</t>
  </si>
  <si>
    <t xml:space="preserve">  6320.200920   C/S CLERICAL STAFF      </t>
  </si>
  <si>
    <t>6320  200924</t>
  </si>
  <si>
    <t xml:space="preserve">  6320.200924   C/S CENTRAL CONTROL ROOM</t>
  </si>
  <si>
    <t>6320  201183</t>
  </si>
  <si>
    <t xml:space="preserve">  6320.201183   C/S SECURUS VIDEO       </t>
  </si>
  <si>
    <t>6320  3117</t>
  </si>
  <si>
    <t xml:space="preserve">  6320.3117     C/S JUSTICE BENEFITS    </t>
  </si>
  <si>
    <t>6320  6430</t>
  </si>
  <si>
    <t xml:space="preserve">  6320.6430     C/S MEDICAL SERVICES    </t>
  </si>
  <si>
    <t>6320  92988</t>
  </si>
  <si>
    <t xml:space="preserve">  6320.92988    C/S PUBLIC INFO COUNTER </t>
  </si>
  <si>
    <t>6930  140</t>
  </si>
  <si>
    <t xml:space="preserve">  6930.140      TRAVEL/MILE- CORRECT OFF</t>
  </si>
  <si>
    <t xml:space="preserve">  7050 LAUNDRY SUPPLIES                 </t>
  </si>
  <si>
    <t xml:space="preserve">  7090 PAPER PRODUCTS                   </t>
  </si>
  <si>
    <t xml:space="preserve">  7100 LINEN AND BEDDING                </t>
  </si>
  <si>
    <t>7110  100</t>
  </si>
  <si>
    <t xml:space="preserve">  7110.100      EQUIP - KITCHEN         </t>
  </si>
  <si>
    <t>7110  110</t>
  </si>
  <si>
    <t xml:space="preserve">  7110.110      EQUIP - PORTABLE RADIOS </t>
  </si>
  <si>
    <t xml:space="preserve">  7110.120      EQUIP - PROP STORAGE GAR</t>
  </si>
  <si>
    <t xml:space="preserve">  7110.1501     EQUIP - REDMAN TRAIN PKG</t>
  </si>
  <si>
    <t>7110  201183</t>
  </si>
  <si>
    <t xml:space="preserve">  7110.201183   EQUIP - SECURUS         </t>
  </si>
  <si>
    <t>7110  30</t>
  </si>
  <si>
    <t xml:space="preserve">  7110.30       EQUIP - TASERS          </t>
  </si>
  <si>
    <t xml:space="preserve">  7110.60       EQUIP - CERT EQUIPMENT  </t>
  </si>
  <si>
    <t>7120  30</t>
  </si>
  <si>
    <t xml:space="preserve">  7120.30       MAT - FOOD TRAYS        </t>
  </si>
  <si>
    <t>7120  300</t>
  </si>
  <si>
    <t xml:space="preserve">  7120.300      MAT - TASER REPLACEMT CA</t>
  </si>
  <si>
    <t>7120  50</t>
  </si>
  <si>
    <t xml:space="preserve">  7120.50       MAT - RESTRAINTS        </t>
  </si>
  <si>
    <t>7120  60</t>
  </si>
  <si>
    <t xml:space="preserve">  7120.60       MAT - ELECT OUTLET COVER</t>
  </si>
  <si>
    <t>7120  6430</t>
  </si>
  <si>
    <t xml:space="preserve">  7120.6430     MAT - MEDICAL SUPPLIES  </t>
  </si>
  <si>
    <t xml:space="preserve">  7120.700      MAT - LESS LETHAL MUN   </t>
  </si>
  <si>
    <t xml:space="preserve">  7130 CLEANING SUPPLIES                </t>
  </si>
  <si>
    <t>7220  1501</t>
  </si>
  <si>
    <t xml:space="preserve">  7220.1501     1 IQ VITALS PC W/BP, TEM</t>
  </si>
  <si>
    <t>Jail - Commissary</t>
  </si>
  <si>
    <t xml:space="preserve">  5280 NLO CANTEEN REVENUE              </t>
  </si>
  <si>
    <t xml:space="preserve">  6320.3000     C/S DEBIT CARD COSTS    </t>
  </si>
  <si>
    <t>6320  960</t>
  </si>
  <si>
    <t xml:space="preserve">  6320.960      C/S SATELITE            </t>
  </si>
  <si>
    <t xml:space="preserve">  6510 CHAPLAIN                         </t>
  </si>
  <si>
    <t xml:space="preserve">  7046 NLO ADMISSION KITS INMATE SP     </t>
  </si>
  <si>
    <t>7110  900</t>
  </si>
  <si>
    <t xml:space="preserve">  7110.900      NLO EQUIPMENT - RECREATI</t>
  </si>
  <si>
    <t>7110  910</t>
  </si>
  <si>
    <t xml:space="preserve">  7110.910      NLO EQUIP - STATUTE BOOK</t>
  </si>
  <si>
    <t>7110  930</t>
  </si>
  <si>
    <t xml:space="preserve">  7110.930      NLO EQUIP - TV          </t>
  </si>
  <si>
    <t>7110  940</t>
  </si>
  <si>
    <t xml:space="preserve">  7110.940      NLO EQUIP - CLOTHING    </t>
  </si>
  <si>
    <t>7120  5245</t>
  </si>
  <si>
    <t xml:space="preserve">  7120.5245     MTLS - CHAPLAIN DON     </t>
  </si>
  <si>
    <t>Sheirff - Internet Unit</t>
  </si>
  <si>
    <t xml:space="preserve">  6125.6940     REG WAGES TRAINING OT   </t>
  </si>
  <si>
    <t>Sheriff - Metro Drug County</t>
  </si>
  <si>
    <t xml:space="preserve">  3175 ORG CRIME DRUG ENF TASK FRCE     </t>
  </si>
  <si>
    <t xml:space="preserve">  7055 DRUG BUY MONEY                   </t>
  </si>
  <si>
    <t>Jail - Non Lapsing</t>
  </si>
  <si>
    <t>7120  200</t>
  </si>
  <si>
    <t xml:space="preserve">  7120.200      MAT - PAINT &amp; SUPPLIES  </t>
  </si>
  <si>
    <t>Sheriff - Metro Drug - Federal</t>
  </si>
  <si>
    <t xml:space="preserve">  3144 FEDERAL TASK FORCE               </t>
  </si>
  <si>
    <t>6320  116617</t>
  </si>
  <si>
    <t xml:space="preserve">  6320.116617   C/S DODGE CO            </t>
  </si>
  <si>
    <t>6320  3774</t>
  </si>
  <si>
    <t xml:space="preserve">  6320.3774     C/S JEFFERSON CO        </t>
  </si>
  <si>
    <t>6320  5406</t>
  </si>
  <si>
    <t xml:space="preserve">  6320.5406     C/S KENOSHA CO          </t>
  </si>
  <si>
    <t>6320  62987</t>
  </si>
  <si>
    <t xml:space="preserve">  6320.62987    C/S WALWORTH CO         </t>
  </si>
  <si>
    <t xml:space="preserve">  7110.1540     MOVABLE EQUIPMENT       </t>
  </si>
  <si>
    <t>Sheriff - Metro Drug - State</t>
  </si>
  <si>
    <t xml:space="preserve">  3146 STATE TASK FORCE                 </t>
  </si>
  <si>
    <t xml:space="preserve">  7120.675      INVESTIGATIVE &amp; EVIDENCE</t>
  </si>
  <si>
    <t>Sheirff - Metro Drug - Asset Forf</t>
  </si>
  <si>
    <t xml:space="preserve">  3140 NLO ANTI-DRUG FORFEITURES        </t>
  </si>
  <si>
    <t xml:space="preserve">  5800 SALE OF COUNTY PROPERTY          </t>
  </si>
  <si>
    <t xml:space="preserve">  7110.20       EQUIP - SWAT            </t>
  </si>
  <si>
    <t xml:space="preserve">  7110.30       EQUIP - DIVE TEAM       </t>
  </si>
  <si>
    <t xml:space="preserve">  7110.40       EQUIP - 32 TACT RESP ARM</t>
  </si>
  <si>
    <t>7220  1530</t>
  </si>
  <si>
    <t xml:space="preserve">  7220.1530     METRO ASSET FORFEITURE  </t>
  </si>
  <si>
    <t>7220  1531</t>
  </si>
  <si>
    <t xml:space="preserve">  7220.1531     VEHICLES                </t>
  </si>
  <si>
    <t>Sheriff - Metro Drug - Cease</t>
  </si>
  <si>
    <t xml:space="preserve">  3148 CEASE REVENUE                    </t>
  </si>
  <si>
    <t>Jail - Day Reporting</t>
  </si>
  <si>
    <t xml:space="preserve">  4445 DAY REPORTING FEE                </t>
  </si>
  <si>
    <t xml:space="preserve">  6320.200      GPS MONITORING          </t>
  </si>
  <si>
    <t>7110  200</t>
  </si>
  <si>
    <t xml:space="preserve">  7110.200      EQUIP - GPS             </t>
  </si>
  <si>
    <t xml:space="preserve">  7120.100      MAT - DRUG TESTING      </t>
  </si>
  <si>
    <t>Register of Deeds</t>
  </si>
  <si>
    <t xml:space="preserve">  4522 REAL ESTATE FEES                 </t>
  </si>
  <si>
    <t>6930  185</t>
  </si>
  <si>
    <t xml:space="preserve">  6930.185      TRAVEL/MILE-ASSESSOR    </t>
  </si>
  <si>
    <t>7010  185</t>
  </si>
  <si>
    <t xml:space="preserve">  7010.185      OFFICE SUPPLIES ASSESSOR</t>
  </si>
  <si>
    <t xml:space="preserve">  7065 OVER SHORT ACCT-ROD              </t>
  </si>
  <si>
    <t>Register of Deeds - Non Lapsing</t>
  </si>
  <si>
    <t xml:space="preserve">  3124 TAX COPIES MUNICIPALITIES        </t>
  </si>
  <si>
    <t xml:space="preserve">  5305 NLO SALE OF RE ENVELOPES         </t>
  </si>
  <si>
    <t>6320  2010191</t>
  </si>
  <si>
    <t xml:space="preserve">  6320.2010191  C/S REDAC/BACKSCAN      </t>
  </si>
  <si>
    <t>7015  185</t>
  </si>
  <si>
    <t xml:space="preserve">  7015.185      PRINTING ASSESSOR       </t>
  </si>
  <si>
    <t>Register of Deeds - Technology</t>
  </si>
  <si>
    <t xml:space="preserve">  4345 SPECIAL COMPUTER PROGRAMS        </t>
  </si>
  <si>
    <t xml:space="preserve">  4365 COPIES CONTRACT                  </t>
  </si>
  <si>
    <t>6721  26054</t>
  </si>
  <si>
    <t xml:space="preserve">  6721.26054    SWM STRATEGIES &amp; SOLUTIO</t>
  </si>
  <si>
    <t>6721  27169</t>
  </si>
  <si>
    <t xml:space="preserve">  6721.27169    SWM TRIMIN              </t>
  </si>
  <si>
    <t>6721  400</t>
  </si>
  <si>
    <t xml:space="preserve">  6721.400      SWM TAX SOFTWARE        </t>
  </si>
  <si>
    <t xml:space="preserve">  6722 HARDWARE MAINT CONTRACTS         </t>
  </si>
  <si>
    <t>7220  195</t>
  </si>
  <si>
    <t xml:space="preserve">  7220.195      CAPT PURCH ROD TECHNOLOG</t>
  </si>
  <si>
    <t>7220  2014136</t>
  </si>
  <si>
    <t xml:space="preserve">  7220.2014136  CAPT TAX SYSS ADD ON SW </t>
  </si>
  <si>
    <t>7220  201584</t>
  </si>
  <si>
    <t xml:space="preserve">  7220.201584   CAPT TAX ADDTL SYSTEMS  </t>
  </si>
  <si>
    <t>Human Resources</t>
  </si>
  <si>
    <t xml:space="preserve">  6846 CIVIL TESTING EXPENSES           </t>
  </si>
  <si>
    <t>6930  170</t>
  </si>
  <si>
    <t xml:space="preserve">  6930.170      TRAVEL/MILE-CIVIL SERVIC</t>
  </si>
  <si>
    <t xml:space="preserve">  6958 RECRUITMENT MISCELLANEOUS        </t>
  </si>
  <si>
    <t>7015  206</t>
  </si>
  <si>
    <t xml:space="preserve">  7015.206      PRINTING - C BURLINGTON </t>
  </si>
  <si>
    <t xml:space="preserve">  7065 OVER SHORT ACCT-HR               </t>
  </si>
  <si>
    <t>BFM - Safety</t>
  </si>
  <si>
    <t xml:space="preserve">  5286 VENDING MACHINE REVENUE          </t>
  </si>
  <si>
    <t xml:space="preserve">  6320.100      C/S AED TRAINING        </t>
  </si>
  <si>
    <t xml:space="preserve">  6320.200      C/S RESPIRATOR          </t>
  </si>
  <si>
    <t>6320  20463</t>
  </si>
  <si>
    <t xml:space="preserve">  6320.20463    C/S - HEALTH &amp; SAF      </t>
  </si>
  <si>
    <t>6320  60</t>
  </si>
  <si>
    <t xml:space="preserve">  6320.60       C/S HEARING TEST PW     </t>
  </si>
  <si>
    <t>7110  5245</t>
  </si>
  <si>
    <t xml:space="preserve">  7110.5245     EQUIP DEFIBRILATORS     </t>
  </si>
  <si>
    <t xml:space="preserve">  7118 MATERIALS                        </t>
  </si>
  <si>
    <t>7118  100</t>
  </si>
  <si>
    <t xml:space="preserve">  7118.100      MAT - DEFIBRILLATOR ITEM</t>
  </si>
  <si>
    <t>7118  200</t>
  </si>
  <si>
    <t xml:space="preserve">  7118.200      MAT - SHARPS CONT REPLAC</t>
  </si>
  <si>
    <t>7118  400</t>
  </si>
  <si>
    <t xml:space="preserve">  7118.400      MAT - ID BADGES         </t>
  </si>
  <si>
    <t>4505  04</t>
  </si>
  <si>
    <t xml:space="preserve">  4505.04       ACT FEES-SF GRT AM/FRGT </t>
  </si>
  <si>
    <t>4505  06</t>
  </si>
  <si>
    <t xml:space="preserve">  4505.06       ACT FEES-BREWERS        </t>
  </si>
  <si>
    <t>4505  07</t>
  </si>
  <si>
    <t xml:space="preserve">  4505.07       ACT FEES-SHOPPING TRIP  </t>
  </si>
  <si>
    <t>4505  08</t>
  </si>
  <si>
    <t xml:space="preserve">  4505.08       ACT FEES-ANIMAL CRACKERS</t>
  </si>
  <si>
    <t>4505  11</t>
  </si>
  <si>
    <t xml:space="preserve">  4505.11       ACT FEES-LIGHTHOUSE RUN </t>
  </si>
  <si>
    <t>4505  12</t>
  </si>
  <si>
    <t xml:space="preserve">  4505.12       ACT FEES-UNITED WAY     </t>
  </si>
  <si>
    <t>4505  14</t>
  </si>
  <si>
    <t xml:space="preserve">  4505.14       ACT FEES-SANTA BREAKFAST</t>
  </si>
  <si>
    <t>4505  17</t>
  </si>
  <si>
    <t xml:space="preserve">  4505.17       ACT FEES-WELLNESS FITBIT</t>
  </si>
  <si>
    <t>4505  18</t>
  </si>
  <si>
    <t xml:space="preserve">  4505.18       ACT FEES - BURL CHOC FES</t>
  </si>
  <si>
    <t xml:space="preserve">  6000 EXPENSE                          </t>
  </si>
  <si>
    <t>6320  04</t>
  </si>
  <si>
    <t xml:space="preserve">  6320.04       C/S-SF GRT AM/FRGT FST  </t>
  </si>
  <si>
    <t>6320  06</t>
  </si>
  <si>
    <t xml:space="preserve">  6320.06       C/S BREWERS             </t>
  </si>
  <si>
    <t>6320  07</t>
  </si>
  <si>
    <t xml:space="preserve">  6320.07       C/S SHOPPING TRIP       </t>
  </si>
  <si>
    <t>6320  08</t>
  </si>
  <si>
    <t xml:space="preserve">  6320.08       C/S ANIMAL CRACKERS     </t>
  </si>
  <si>
    <t xml:space="preserve">  6320.100      C/S ACTIVITIES          </t>
  </si>
  <si>
    <t>6320  11</t>
  </si>
  <si>
    <t xml:space="preserve">  6320.11       C/S LIGHTHOUSE RUN      </t>
  </si>
  <si>
    <t>6320  12</t>
  </si>
  <si>
    <t xml:space="preserve">  6320.12       C/S UNITED WAY          </t>
  </si>
  <si>
    <t>6320  14</t>
  </si>
  <si>
    <t xml:space="preserve">  6320.14       C/S SANTA BREAKFAST     </t>
  </si>
  <si>
    <t xml:space="preserve">  6320.200      C/S RETIREES            </t>
  </si>
  <si>
    <t>6940  2013143</t>
  </si>
  <si>
    <t xml:space="preserve">  6940.2013143  TRAINING - LEAN         </t>
  </si>
  <si>
    <t>7015  04</t>
  </si>
  <si>
    <t xml:space="preserve">  7015.04       PRINT-SF GRT AM/FRGT FST</t>
  </si>
  <si>
    <t>7015  05</t>
  </si>
  <si>
    <t xml:space="preserve">  7015.05       PRINT-SF NHS ARK/MT OLYM</t>
  </si>
  <si>
    <t>7015  06</t>
  </si>
  <si>
    <t xml:space="preserve">  7015.06       PRINT-BREWER GAME       </t>
  </si>
  <si>
    <t>7015  07</t>
  </si>
  <si>
    <t xml:space="preserve">  7015.07       PRINT-SHOPPING TRIP     </t>
  </si>
  <si>
    <t>7015  08</t>
  </si>
  <si>
    <t xml:space="preserve">  7015.08       PRINT-ANIMAL CRACKERS   </t>
  </si>
  <si>
    <t>7015  12</t>
  </si>
  <si>
    <t xml:space="preserve">  7015.12       PRINT-UNITED WAY        </t>
  </si>
  <si>
    <t>7015  14</t>
  </si>
  <si>
    <t xml:space="preserve">  7015.14       PRINT-SANTA BREAKFAST   </t>
  </si>
  <si>
    <t>7015  300</t>
  </si>
  <si>
    <t xml:space="preserve">  7015.300      PRINT - EMP OF THE MONTH</t>
  </si>
  <si>
    <t>7030  05</t>
  </si>
  <si>
    <t xml:space="preserve">  7030.05       POST-SF NHS ARK/MT OLYMP</t>
  </si>
  <si>
    <t>7030  06</t>
  </si>
  <si>
    <t xml:space="preserve">  7030.06       POST-BREWER GAME        </t>
  </si>
  <si>
    <t>7118  07</t>
  </si>
  <si>
    <t xml:space="preserve">  7118.07       MAT-SHOPPING TRIP       </t>
  </si>
  <si>
    <t xml:space="preserve">  7118.100      MATERIALS ACTIVITIES    </t>
  </si>
  <si>
    <t>7118  12</t>
  </si>
  <si>
    <t xml:space="preserve">  7118.12       MAT-UNITED WAY          </t>
  </si>
  <si>
    <t>7118  14</t>
  </si>
  <si>
    <t xml:space="preserve">  7118.14       MAT-SANTA BREAKFAST     </t>
  </si>
  <si>
    <t>7118  17</t>
  </si>
  <si>
    <t xml:space="preserve">  7118.17       MAT-WELLNESS FITBIT     </t>
  </si>
  <si>
    <t>7118  300</t>
  </si>
  <si>
    <t xml:space="preserve">  7118.300      MATERIALS EMP OF MONTH  </t>
  </si>
  <si>
    <t xml:space="preserve">  7118.400      MATERIALS WELLNESS      </t>
  </si>
  <si>
    <t>7120  1000</t>
  </si>
  <si>
    <t xml:space="preserve">  7120.1000     MATS - LEAN             </t>
  </si>
  <si>
    <t>Human Resources - Non Lapsing</t>
  </si>
  <si>
    <t xml:space="preserve">  6280 TUITION REIMBURSEMENT            </t>
  </si>
  <si>
    <t xml:space="preserve">  6560 ARBITRATION EXPENSES             </t>
  </si>
  <si>
    <t>6940  10</t>
  </si>
  <si>
    <t xml:space="preserve">  6940.10       CENTRAL TRAINING        </t>
  </si>
  <si>
    <t>Ins Prog - Public Liability</t>
  </si>
  <si>
    <t>5740  6912</t>
  </si>
  <si>
    <t xml:space="preserve">  5740.6912     NLO PUBLIC LIABILTY RCPT</t>
  </si>
  <si>
    <t xml:space="preserve">  6320.100      EXCESS LIABILITY INS    </t>
  </si>
  <si>
    <t>6320  1600</t>
  </si>
  <si>
    <t xml:space="preserve">  6320.1600     FAMILY MEDICAL LEAVE    </t>
  </si>
  <si>
    <t xml:space="preserve">  6320.200      NEOGOV                  </t>
  </si>
  <si>
    <t xml:space="preserve">  6320.300      CYBER LIABILITY         </t>
  </si>
  <si>
    <t>6330  10210</t>
  </si>
  <si>
    <t xml:space="preserve">  6330.10210    ATTORNEY LIT HR         </t>
  </si>
  <si>
    <t>6330  10410</t>
  </si>
  <si>
    <t xml:space="preserve">  6330.10410    ATTORNEYS - LITIGATION  </t>
  </si>
  <si>
    <t>6330  1400</t>
  </si>
  <si>
    <t xml:space="preserve">  6330.1400     ATT - CORP COUNSEL      </t>
  </si>
  <si>
    <t>6912  6910</t>
  </si>
  <si>
    <t xml:space="preserve">  6912.6910     NL  PUBLIC LIABILITY EXP</t>
  </si>
  <si>
    <t>6912  6924</t>
  </si>
  <si>
    <t xml:space="preserve">  6912.6924     NL PUBLIC LIABILITY EXPE</t>
  </si>
  <si>
    <t>Ins Prog - PL - Hunts</t>
  </si>
  <si>
    <t>6912  6911</t>
  </si>
  <si>
    <t xml:space="preserve">  6912.6911     NL PL HUNTS LANDFILL    </t>
  </si>
  <si>
    <t>Ins Prog - Vehicle Insurance - (several different cost centers)</t>
  </si>
  <si>
    <t>5740  10180</t>
  </si>
  <si>
    <t xml:space="preserve">  5740.10180    INS PROC SHERIFF        </t>
  </si>
  <si>
    <t>5740  6201</t>
  </si>
  <si>
    <t xml:space="preserve">  5740.6201     CO SELF INS RECEIPT     </t>
  </si>
  <si>
    <t>6911  10180</t>
  </si>
  <si>
    <t xml:space="preserve">  6911.10180    VEH INS SHERIFF         </t>
  </si>
  <si>
    <t>6911  5059</t>
  </si>
  <si>
    <t xml:space="preserve">  6911.5059     SHERF CAR 5059 VEH/EQUIP</t>
  </si>
  <si>
    <t>6911  5060</t>
  </si>
  <si>
    <t xml:space="preserve">  6911.5060     SHRF CAR 5060 VEH/EQUIP </t>
  </si>
  <si>
    <t>6911  5061</t>
  </si>
  <si>
    <t xml:space="preserve">  6911.5061     SHRF CAR 5061 VEH/EQUIP </t>
  </si>
  <si>
    <t>6911  5065</t>
  </si>
  <si>
    <t xml:space="preserve">  6911.5065     SHRF CAR 5065 VEH/EQUIP </t>
  </si>
  <si>
    <t>6911  5073</t>
  </si>
  <si>
    <t xml:space="preserve">  6911.5073     SHRF CAR 5073 VEH/EQUIP </t>
  </si>
  <si>
    <t>6911  60</t>
  </si>
  <si>
    <t xml:space="preserve">  6911.60       VEH INS PUB WORK        </t>
  </si>
  <si>
    <t>6911  6912</t>
  </si>
  <si>
    <t xml:space="preserve">  6911.6912     NL VEHICLE INSURANCE PAY</t>
  </si>
  <si>
    <t>Ins Prog - Workers Comp - (several different cost centers)</t>
  </si>
  <si>
    <t>5740  50</t>
  </si>
  <si>
    <t xml:space="preserve">  5740.50       RIDGEWOOD REIMB TO W/C  </t>
  </si>
  <si>
    <t>5740  6210</t>
  </si>
  <si>
    <t xml:space="preserve">  5740.6210     NLO WORKERS COMP        </t>
  </si>
  <si>
    <t>6320  75</t>
  </si>
  <si>
    <t xml:space="preserve">  6320.75       CLAIMS HANDLING CHARGES </t>
  </si>
  <si>
    <t>6320  8017</t>
  </si>
  <si>
    <t xml:space="preserve">  6320.8017     NLO HEPATITUS B VACCINES</t>
  </si>
  <si>
    <t>6320  8023</t>
  </si>
  <si>
    <t xml:space="preserve">  6320.8023     NLO STOP LOSS PREMIUM   </t>
  </si>
  <si>
    <t>6320  8025</t>
  </si>
  <si>
    <t xml:space="preserve">  6320.8025     NL BUDGETS WORKERS COMP </t>
  </si>
  <si>
    <t>6324  00010</t>
  </si>
  <si>
    <t xml:space="preserve">  6324.00010    NLO GENERAL ADMIN       </t>
  </si>
  <si>
    <t>6326  00010</t>
  </si>
  <si>
    <t xml:space="preserve">  6326.00010    NLO GENERAL MEDICAL SERV</t>
  </si>
  <si>
    <t>6326  00015</t>
  </si>
  <si>
    <t xml:space="preserve">  6326.00015    NLO HSD MEDICAL SERVICES</t>
  </si>
  <si>
    <t>6326  00050</t>
  </si>
  <si>
    <t xml:space="preserve">  6326.00050    NLO RIDGEWOOD MEDICAL SE</t>
  </si>
  <si>
    <t>6326  00060</t>
  </si>
  <si>
    <t xml:space="preserve">  6326.00060    NLO HWY MEDICAL SERVICES</t>
  </si>
  <si>
    <t>6326  10180</t>
  </si>
  <si>
    <t xml:space="preserve">  6326.10180    NLO SHER MEDICAL SERVICE</t>
  </si>
  <si>
    <t>6326  1561999</t>
  </si>
  <si>
    <t xml:space="preserve">  6326.1561999  NLO DETENTION MEDICAL SE</t>
  </si>
  <si>
    <t>6329  00010</t>
  </si>
  <si>
    <t xml:space="preserve">  6329.00010    NLO GENERAL PROFESSIONAL</t>
  </si>
  <si>
    <t>6329  00015</t>
  </si>
  <si>
    <t xml:space="preserve">  6329.00015    NLO HSD PROFESSIONAL SER</t>
  </si>
  <si>
    <t>6329  00050</t>
  </si>
  <si>
    <t xml:space="preserve">  6329.00050    NLO RIDGEWOOD PROFESSION</t>
  </si>
  <si>
    <t>6329  00060</t>
  </si>
  <si>
    <t xml:space="preserve">  6329.00060    NLO HWY PROFESSIONAL SER</t>
  </si>
  <si>
    <t>6329  10180</t>
  </si>
  <si>
    <t xml:space="preserve">  6329.10180    NLO SHER PROFESSIONAL SE</t>
  </si>
  <si>
    <t>6329  1561999</t>
  </si>
  <si>
    <t xml:space="preserve">  6329.1561999  NLO DETENTION PROFESSION</t>
  </si>
  <si>
    <t>6331  00010</t>
  </si>
  <si>
    <t xml:space="preserve">  6331.00010    NLO GENERAL WORKERS PAYM</t>
  </si>
  <si>
    <t>6331  00015</t>
  </si>
  <si>
    <t xml:space="preserve">  6331.00015    NLO HSD WORKERS PAYMENTS</t>
  </si>
  <si>
    <t>6331  00050</t>
  </si>
  <si>
    <t xml:space="preserve">  6331.00050    NLO RIDGEWOOD WORKERS PY</t>
  </si>
  <si>
    <t>6331  00060</t>
  </si>
  <si>
    <t xml:space="preserve">  6331.00060    NLO HWY WORKERS PAYMENTS</t>
  </si>
  <si>
    <t>6331  10180</t>
  </si>
  <si>
    <t xml:space="preserve">  6331.10180    NLO SHER WORKERS PAYMENT</t>
  </si>
  <si>
    <t>Ins Prog - Social Security</t>
  </si>
  <si>
    <t>5740  6220</t>
  </si>
  <si>
    <t xml:space="preserve">  5740.6220     SOCIAL SECURITY         </t>
  </si>
  <si>
    <t>6320  8026</t>
  </si>
  <si>
    <t xml:space="preserve">  6320.8026     SOCIAL SECURITY         </t>
  </si>
  <si>
    <t>Ins Prog - Retirement</t>
  </si>
  <si>
    <t>5740  6230</t>
  </si>
  <si>
    <t xml:space="preserve">  5740.6230     RETIREMENT              </t>
  </si>
  <si>
    <t>6320  8027</t>
  </si>
  <si>
    <t xml:space="preserve">  6320.8027     RETIREMENT PAYMENTS     </t>
  </si>
  <si>
    <t>Ins Prog - Disability Ins</t>
  </si>
  <si>
    <t xml:space="preserve">  5740 INSURANCE RECEIPTS               </t>
  </si>
  <si>
    <t>5740  6240</t>
  </si>
  <si>
    <t xml:space="preserve">  5740.6240     LTD DISABILITY INSURANCE</t>
  </si>
  <si>
    <t>6320  8028</t>
  </si>
  <si>
    <t xml:space="preserve">  6320.8028     LTD DISABILITY PAYMENTS </t>
  </si>
  <si>
    <t>6320  8029</t>
  </si>
  <si>
    <t xml:space="preserve">  6320.8029     STD DISABILITY PAYMENTS </t>
  </si>
  <si>
    <t>Ins Prog - Unemployment</t>
  </si>
  <si>
    <t>5740  6245</t>
  </si>
  <si>
    <t xml:space="preserve">  5740.6245     UNEMPLOYMENT RECEIPTS   </t>
  </si>
  <si>
    <t xml:space="preserve">  6320.8028     UNEMPLOYMENT EXPENSE    </t>
  </si>
  <si>
    <t xml:space="preserve">  7440 INTEREST PAYMENT                 </t>
  </si>
  <si>
    <t>Ins Prog - Life Insurance</t>
  </si>
  <si>
    <t>5740  6248</t>
  </si>
  <si>
    <t xml:space="preserve">  5740.6248     LIFE INSURANCE RECEIPTS </t>
  </si>
  <si>
    <t>6320  8030</t>
  </si>
  <si>
    <t xml:space="preserve">  6320.8030     LIFE INSURANCE EXPENSE  </t>
  </si>
  <si>
    <t>Ins Prog - Health Ins - (Group 12210000, Active 12210100, Retiree 12210101)</t>
  </si>
  <si>
    <t>5740  6250</t>
  </si>
  <si>
    <t xml:space="preserve">  5740.6250     RCPTS HEALTH DEPARTME   </t>
  </si>
  <si>
    <t>5740  6251</t>
  </si>
  <si>
    <t xml:space="preserve">  5740.6251     RCPTS EMPLOYEE SHARE    </t>
  </si>
  <si>
    <t>5740  6252</t>
  </si>
  <si>
    <t xml:space="preserve">  5740.6252     RCPTS COBRA DENTAL      </t>
  </si>
  <si>
    <t>5740  6253</t>
  </si>
  <si>
    <t xml:space="preserve">  5740.6253     RCPTS SEC 125 TAX SHL   </t>
  </si>
  <si>
    <t>5740  6257</t>
  </si>
  <si>
    <t xml:space="preserve">  5740.6257     STOP LOSS               </t>
  </si>
  <si>
    <t>5740  6259</t>
  </si>
  <si>
    <t xml:space="preserve">  5740.6259     RCPTS COBRA HEALTH      </t>
  </si>
  <si>
    <t>5740  6326</t>
  </si>
  <si>
    <t xml:space="preserve">  5740.6326     HEALTH CENTER REBATE    </t>
  </si>
  <si>
    <t>5740  6331</t>
  </si>
  <si>
    <t xml:space="preserve">  5740.6331     UHC PHARMACEUTICAL REBAT</t>
  </si>
  <si>
    <t>5740  6332</t>
  </si>
  <si>
    <t xml:space="preserve">  5740.6332     PHARMACEUTICAL REBATE   </t>
  </si>
  <si>
    <t>6320  6301</t>
  </si>
  <si>
    <t xml:space="preserve">  6320.6301     C/S AFFORDABLE CARE ACT </t>
  </si>
  <si>
    <t>6320  64299</t>
  </si>
  <si>
    <t xml:space="preserve">  6320.64299    C/S CLINIC              </t>
  </si>
  <si>
    <t>6320  64300</t>
  </si>
  <si>
    <t xml:space="preserve">  6320.64300    C/S MATERIALS CLINIC    </t>
  </si>
  <si>
    <t>6320  8035</t>
  </si>
  <si>
    <t xml:space="preserve">  6320.8035     N.L.GROUP INSURANCE     </t>
  </si>
  <si>
    <t>6324  13218</t>
  </si>
  <si>
    <t xml:space="preserve">  6324.13218    BOWERS RN-MGMT          </t>
  </si>
  <si>
    <t>6324  3643</t>
  </si>
  <si>
    <t xml:space="preserve">  6324.3643     STOP LOSS               </t>
  </si>
  <si>
    <t>6324  4468</t>
  </si>
  <si>
    <t xml:space="preserve">  6324.4468     MEI PREMIUMS            </t>
  </si>
  <si>
    <t>6324  900</t>
  </si>
  <si>
    <t xml:space="preserve">  6324.900      UHC - MEDICAL ADMIN     </t>
  </si>
  <si>
    <t>6324  905</t>
  </si>
  <si>
    <t xml:space="preserve">  6324.905      UHC - SHARED SAVINGS ADM</t>
  </si>
  <si>
    <t>6324  907</t>
  </si>
  <si>
    <t xml:space="preserve">  6324.907      UHC - FACILITIES R/C    </t>
  </si>
  <si>
    <t>6324  910</t>
  </si>
  <si>
    <t xml:space="preserve">  6324.910      UHC - DENTAL ADMIN      </t>
  </si>
  <si>
    <t>6326  6254</t>
  </si>
  <si>
    <t xml:space="preserve">  6326.6254     FISERV CLAIMS FLEX SPEND</t>
  </si>
  <si>
    <t>6326  8049</t>
  </si>
  <si>
    <t xml:space="preserve">  6326.8049     MED REC/2ND OPIONS      </t>
  </si>
  <si>
    <t>6326  900</t>
  </si>
  <si>
    <t xml:space="preserve">  6326.900      UHC -  SELF-FUNDED CL   </t>
  </si>
  <si>
    <t>6332  915</t>
  </si>
  <si>
    <t xml:space="preserve">  6332.915      MEDCO - PRESCRIPTION CLA</t>
  </si>
  <si>
    <t>6333  500</t>
  </si>
  <si>
    <t xml:space="preserve">  6333.500      WELLNESS - HEALTH CLUB  </t>
  </si>
  <si>
    <t>6333  600</t>
  </si>
  <si>
    <t xml:space="preserve">  6333.600      WELLNESS - WEIGHT WATCHE</t>
  </si>
  <si>
    <t>6333  6405</t>
  </si>
  <si>
    <t xml:space="preserve">  6333.6405     WELLNESS - COUNSELING   </t>
  </si>
  <si>
    <t>6440  3705</t>
  </si>
  <si>
    <t xml:space="preserve">  6440.3705     ANTHEM - DENTACARE PREMI</t>
  </si>
  <si>
    <t>6440  910</t>
  </si>
  <si>
    <t xml:space="preserve">  6440.910      UHC - DENTAL CLAIMS     </t>
  </si>
  <si>
    <t>6470  6256</t>
  </si>
  <si>
    <t xml:space="preserve">  6470.6256     DEPENDENT CARE          </t>
  </si>
  <si>
    <t>Ins Prog - Retirees</t>
  </si>
  <si>
    <t xml:space="preserve">  3136 MEDICARE PART D SUBSIDY          </t>
  </si>
  <si>
    <t xml:space="preserve">  4285 LATE FEE                         </t>
  </si>
  <si>
    <t xml:space="preserve">  5290 RETIREE INS REFUND               </t>
  </si>
  <si>
    <t>5740  00010</t>
  </si>
  <si>
    <t xml:space="preserve">  5740.00010    EMP CONT GENERAL        </t>
  </si>
  <si>
    <t>5740  00040</t>
  </si>
  <si>
    <t xml:space="preserve">  5740.00040    EMP CONT SCHOOLS        </t>
  </si>
  <si>
    <t>5740  00044640</t>
  </si>
  <si>
    <t xml:space="preserve">  5740.00044640 EMP CONT HWY ADMIN      </t>
  </si>
  <si>
    <t>5740  00044650</t>
  </si>
  <si>
    <t xml:space="preserve">  5740.00044650 EMP CONT HWY TEAMSTERS  </t>
  </si>
  <si>
    <t>5740  00050</t>
  </si>
  <si>
    <t xml:space="preserve">  5740.00050    EMP CONT RIDGEWOOD      </t>
  </si>
  <si>
    <t>5740  00054</t>
  </si>
  <si>
    <t xml:space="preserve">  5740.00054    EMP CONT HOUSING AUTH   </t>
  </si>
  <si>
    <t xml:space="preserve">  5740.10180    EMP CONT SHERIFFS       </t>
  </si>
  <si>
    <t>5740  15002</t>
  </si>
  <si>
    <t xml:space="preserve">  5740.15002    EMP CONT HSD - MGMT     </t>
  </si>
  <si>
    <t>5740  15076</t>
  </si>
  <si>
    <t xml:space="preserve">  5740.15076    EMP CONT HSD - FIN ASST </t>
  </si>
  <si>
    <t>5740  153561</t>
  </si>
  <si>
    <t xml:space="preserve">  5740.153561   EMP CONT HSD - CHILD &amp; F</t>
  </si>
  <si>
    <t>5740  15366</t>
  </si>
  <si>
    <t xml:space="preserve">  5740.15366    EMP CONT HSD - YOUTH AID</t>
  </si>
  <si>
    <t>5740  15560000</t>
  </si>
  <si>
    <t xml:space="preserve">  5740.15560000 EMP CONT HSD - ADRC     </t>
  </si>
  <si>
    <t>5740  15561</t>
  </si>
  <si>
    <t xml:space="preserve">  5740.15561    EMP CONT HSD - SOC SERV </t>
  </si>
  <si>
    <t>5740  15999999</t>
  </si>
  <si>
    <t xml:space="preserve">  5740.15999999 EMP CONT HSD - DETENTION</t>
  </si>
  <si>
    <t>5740  5750990</t>
  </si>
  <si>
    <t xml:space="preserve">  5740.5750990  EMP CONT BHS - OPERATION</t>
  </si>
  <si>
    <t>5745  00040</t>
  </si>
  <si>
    <t xml:space="preserve">  5745.00040    DEPT CONT SCHOOLS       </t>
  </si>
  <si>
    <t>5745  00044650</t>
  </si>
  <si>
    <t xml:space="preserve">  5745.00044650 DEPT CONT HWY - TEAMSTER</t>
  </si>
  <si>
    <t>5745  00050</t>
  </si>
  <si>
    <t xml:space="preserve">  5745.00050    DEPT CONT RIDGEWOOD     </t>
  </si>
  <si>
    <t>5745  00054</t>
  </si>
  <si>
    <t xml:space="preserve">  5745.00054    DEPT CONT HOUSING AUTHOR</t>
  </si>
  <si>
    <t>5745  15002</t>
  </si>
  <si>
    <t xml:space="preserve">  5745.15002    DEPT CONT HSD - MGMT    </t>
  </si>
  <si>
    <t>5745  15076</t>
  </si>
  <si>
    <t xml:space="preserve">  5745.15076    DEPT CONT HSD - FIN ASST</t>
  </si>
  <si>
    <t>5745  15560000</t>
  </si>
  <si>
    <t xml:space="preserve">  5745.15560000 DEPT CONT HSD - ADRC    </t>
  </si>
  <si>
    <t xml:space="preserve">  6000 EXPENSES                         </t>
  </si>
  <si>
    <t>6260  00010</t>
  </si>
  <si>
    <t xml:space="preserve">  6260.00010    GROUP INS GENERAL       </t>
  </si>
  <si>
    <t>6260  00040</t>
  </si>
  <si>
    <t xml:space="preserve">  6260.00040    GROUP INS SCHOOLS       </t>
  </si>
  <si>
    <t>6260  00044640</t>
  </si>
  <si>
    <t xml:space="preserve">  6260.00044640 GROUP INS HWY - ADMIN   </t>
  </si>
  <si>
    <t>6260  00044650</t>
  </si>
  <si>
    <t xml:space="preserve">  6260.00044650 GROUP INS HWY - TEAMSTER</t>
  </si>
  <si>
    <t>6260  00050</t>
  </si>
  <si>
    <t xml:space="preserve">  6260.00050    GROUP INS RIDGEWOOD     </t>
  </si>
  <si>
    <t>6260  00054</t>
  </si>
  <si>
    <t xml:space="preserve">  6260.00054    GROUP INS HOUSING AUTH  </t>
  </si>
  <si>
    <t>6260  10180</t>
  </si>
  <si>
    <t xml:space="preserve">  6260.10180    GROUP INS SHERIFFS      </t>
  </si>
  <si>
    <t>6260  15002</t>
  </si>
  <si>
    <t xml:space="preserve">  6260.15002    GROUP INS HSD - MGMT    </t>
  </si>
  <si>
    <t>6260  15076</t>
  </si>
  <si>
    <t xml:space="preserve">  6260.15076    GROUP INS HSD - FIN ASST</t>
  </si>
  <si>
    <t>6260  153561</t>
  </si>
  <si>
    <t xml:space="preserve">  6260.153561   GROUP INS HSD - CHILD &amp; </t>
  </si>
  <si>
    <t>6260  15366</t>
  </si>
  <si>
    <t xml:space="preserve">  6260.15366    GROUP INS HSD - YOUTH AI</t>
  </si>
  <si>
    <t>6260  15560000</t>
  </si>
  <si>
    <t xml:space="preserve">  6260.15560000 GROUP INS HSD - ADRC    </t>
  </si>
  <si>
    <t>6260  15561</t>
  </si>
  <si>
    <t xml:space="preserve">  6260.15561    GROUP INS HSD - SOC SERV</t>
  </si>
  <si>
    <t>6260  15999999</t>
  </si>
  <si>
    <t xml:space="preserve">  6260.15999999 GROUP INS HSD - DETENTIO</t>
  </si>
  <si>
    <t>6260  5750990</t>
  </si>
  <si>
    <t xml:space="preserve">  6260.5750990  GROUP INS BHS - OPERATIO</t>
  </si>
  <si>
    <t>6270  00010</t>
  </si>
  <si>
    <t xml:space="preserve">  6270.00010    LIFE INS GENERAL        </t>
  </si>
  <si>
    <t>6270  00044640</t>
  </si>
  <si>
    <t xml:space="preserve">  6270.00044640 LIFE INS HWY - ADMIN    </t>
  </si>
  <si>
    <t>6270  00044650</t>
  </si>
  <si>
    <t xml:space="preserve">  6270.00044650 LIFE INS HWY - TEAMSTERS</t>
  </si>
  <si>
    <t>6270  00050</t>
  </si>
  <si>
    <t xml:space="preserve">  6270.00050    LIFE INS RIDGEWOOD      </t>
  </si>
  <si>
    <t>6270  00054</t>
  </si>
  <si>
    <t xml:space="preserve">  6270.00054    LIFE INS HOUSING        </t>
  </si>
  <si>
    <t>6270  10180</t>
  </si>
  <si>
    <t xml:space="preserve">  6270.10180    LIFE INS SHERIFFS       </t>
  </si>
  <si>
    <t>6270  15002</t>
  </si>
  <si>
    <t xml:space="preserve">  6270.15002    LIFE INS HSD - MGMT     </t>
  </si>
  <si>
    <t>6270  15076</t>
  </si>
  <si>
    <t xml:space="preserve">  6270.15076    LIFE INS HSD - FIN ASS  </t>
  </si>
  <si>
    <t>6270  153561</t>
  </si>
  <si>
    <t xml:space="preserve">  6270.153561   LIFE INS HSD - CHILD &amp; F</t>
  </si>
  <si>
    <t>6270  15366</t>
  </si>
  <si>
    <t xml:space="preserve">  6270.15366    LIFE INS HSD - YOUTH AID</t>
  </si>
  <si>
    <t>6270  15560000</t>
  </si>
  <si>
    <t xml:space="preserve">  6270.15560000 LIFE INS HSD - ADRC     </t>
  </si>
  <si>
    <t>6270  15561</t>
  </si>
  <si>
    <t xml:space="preserve">  6270.15561    LIFE INS HSD - SOC SERV </t>
  </si>
  <si>
    <t>6270  15999999</t>
  </si>
  <si>
    <t xml:space="preserve">  6270.15999999 LIFE INS HSD - DETENTION</t>
  </si>
  <si>
    <t>Ins Prog - Emp Pretax Dep/Flex</t>
  </si>
  <si>
    <t>5740  6254</t>
  </si>
  <si>
    <t xml:space="preserve">  5740.6254     PRETAX FLEX             </t>
  </si>
  <si>
    <t>5740  6256</t>
  </si>
  <si>
    <t xml:space="preserve">  5740.6256     PRETAX DEPENDENT CARE   </t>
  </si>
  <si>
    <t xml:space="preserve">  6326.6254     UHC - CLAIMS FLEX SPEND </t>
  </si>
  <si>
    <t xml:space="preserve">  6470.6256     FLEX DEPENDENT CARE     </t>
  </si>
  <si>
    <t>Miscellaneous Bad Debt</t>
  </si>
  <si>
    <t xml:space="preserve">  6320 BAD DEBT EXPENSES                </t>
  </si>
  <si>
    <t>6320  10140</t>
  </si>
  <si>
    <t xml:space="preserve">  6320.10140    MISC BAD DEBT-TAXES     </t>
  </si>
  <si>
    <t>6320  10340</t>
  </si>
  <si>
    <t xml:space="preserve">  6320.10340    MISC BAD DEBT EXPT      </t>
  </si>
  <si>
    <t>6320  1160</t>
  </si>
  <si>
    <t xml:space="preserve">  6320.1160     RESCIND/REFUND BAD DEBT </t>
  </si>
  <si>
    <t>6320  1185</t>
  </si>
  <si>
    <t xml:space="preserve">  6320.1185     ILL CHRGBACK BAD DEBT   </t>
  </si>
  <si>
    <t>Finance</t>
  </si>
  <si>
    <t xml:space="preserve">  4240 GARNISHMENT FEE                  </t>
  </si>
  <si>
    <t>4240  100</t>
  </si>
  <si>
    <t xml:space="preserve">  4240.100      INITIAL GARNISHMENT FEE </t>
  </si>
  <si>
    <t>4240  200</t>
  </si>
  <si>
    <t xml:space="preserve">  4240.200      PER CHECK GARNISHMENT FE</t>
  </si>
  <si>
    <t xml:space="preserve">  6125 REGUALR WAGES - OVERTIME         </t>
  </si>
  <si>
    <t xml:space="preserve">  6320.92988    C/S ACCT CLERKS         </t>
  </si>
  <si>
    <t xml:space="preserve">  6520 AUDIT                            </t>
  </si>
  <si>
    <t xml:space="preserve">  6721 SOFTWARE MAINTENANCE             </t>
  </si>
  <si>
    <t>6721  107988</t>
  </si>
  <si>
    <t xml:space="preserve">  6721.107988   SOFTWARE MAINT-GLOBAL SO</t>
  </si>
  <si>
    <t xml:space="preserve">  6890 INDIRECT COST PLAN CONSULT       </t>
  </si>
  <si>
    <t>6900  1</t>
  </si>
  <si>
    <t xml:space="preserve">  6900.1        CENTRAL TELEPHONE       </t>
  </si>
  <si>
    <t>6900  3</t>
  </si>
  <si>
    <t xml:space="preserve">  6900.3        PHONE CONF CLEARING     </t>
  </si>
  <si>
    <t>Finance - Non Lapsing</t>
  </si>
  <si>
    <t>6520  12</t>
  </si>
  <si>
    <t xml:space="preserve">  6520.12       INTERNAL AUDIT SERV     </t>
  </si>
  <si>
    <t>6940  200</t>
  </si>
  <si>
    <t xml:space="preserve">  6940.200      TRAINING - NON REPS     </t>
  </si>
  <si>
    <t>Child Support</t>
  </si>
  <si>
    <t xml:space="preserve">  3127 STATE GENERAL PROPERTY REV       </t>
  </si>
  <si>
    <t xml:space="preserve">  3330 PERFORMANCE BASED INCENTIVE      </t>
  </si>
  <si>
    <t xml:space="preserve">  3335 15% BIRTH COST COLLECTIONS       </t>
  </si>
  <si>
    <t xml:space="preserve">  4460 GENETIC TEST FEES                </t>
  </si>
  <si>
    <t xml:space="preserve">  4465 NON-IV-D WITHHOLDING             </t>
  </si>
  <si>
    <t xml:space="preserve">  4470 BIRTH CERTIFICATE FEES           </t>
  </si>
  <si>
    <t xml:space="preserve">  6320.100      C/S SHREDDING           </t>
  </si>
  <si>
    <t>6320  202</t>
  </si>
  <si>
    <t xml:space="preserve">  6320.202      C/S VITAL STATS         </t>
  </si>
  <si>
    <t>6320  400</t>
  </si>
  <si>
    <t xml:space="preserve">  6320.400      C/S COURT CALL          </t>
  </si>
  <si>
    <t>6320  4460</t>
  </si>
  <si>
    <t xml:space="preserve">  6320.4460     C/S GENETIC TEST        </t>
  </si>
  <si>
    <t>6320  96134</t>
  </si>
  <si>
    <t xml:space="preserve">  6320.96134    C/S MOVE                </t>
  </si>
  <si>
    <t xml:space="preserve">  6329 PROFESSIONAL SERVICES            </t>
  </si>
  <si>
    <t xml:space="preserve">  6720 MAINTENANCE CONTRACTS            </t>
  </si>
  <si>
    <t xml:space="preserve">  6721 SOFTWARE MAINTENENCE             </t>
  </si>
  <si>
    <t xml:space="preserve">  6722 HARDWARE MAINTENENCE             </t>
  </si>
  <si>
    <t>6722  117534</t>
  </si>
  <si>
    <t xml:space="preserve">  6722.117534   HWM - SERVERS           </t>
  </si>
  <si>
    <t xml:space="preserve">  7110.100      EQUIP - COMPUTERS       </t>
  </si>
  <si>
    <t>7220  1707</t>
  </si>
  <si>
    <t xml:space="preserve">  7220.1707     SCANNING SOFTWARE REPLCM</t>
  </si>
  <si>
    <t>Communications</t>
  </si>
  <si>
    <t xml:space="preserve">  3265 JOINT DISPATCH REVENUE           </t>
  </si>
  <si>
    <t xml:space="preserve">  4345 SPECIAL COMPUTER RECORDINGS      </t>
  </si>
  <si>
    <t xml:space="preserve">  6285 MEALS                            </t>
  </si>
  <si>
    <t xml:space="preserve">  6320.200      C/S SATELITE TV SERVICE </t>
  </si>
  <si>
    <t>6320  4235</t>
  </si>
  <si>
    <t xml:space="preserve">  6320.4235     C/S TIME                </t>
  </si>
  <si>
    <t xml:space="preserve">  6490 TEMPORAY HELP                    </t>
  </si>
  <si>
    <t xml:space="preserve">  6625 PREVENTATIVE REP/SAFETY          </t>
  </si>
  <si>
    <t>6630  1969</t>
  </si>
  <si>
    <t xml:space="preserve">  6630.1969     BLDNG REP - CITY TOWER  </t>
  </si>
  <si>
    <t>6630  746</t>
  </si>
  <si>
    <t xml:space="preserve">  6630.746      BLDNG REP - BEAUMONT TOW</t>
  </si>
  <si>
    <t>6630  750</t>
  </si>
  <si>
    <t xml:space="preserve">  6630.750      BLDNG REP - IVES GROVE H</t>
  </si>
  <si>
    <t>6630  800</t>
  </si>
  <si>
    <t xml:space="preserve">  6630.800      BLDNG REP - BURLINGTON  </t>
  </si>
  <si>
    <t>6630  850</t>
  </si>
  <si>
    <t xml:space="preserve">  6630.850      BLDNG REP - WATERFORD   </t>
  </si>
  <si>
    <t>6720  1071370</t>
  </si>
  <si>
    <t xml:space="preserve">  6720.1071370  M/C GENERATOR COMM CNTR </t>
  </si>
  <si>
    <t>6720  1071800</t>
  </si>
  <si>
    <t xml:space="preserve">  6720.1071800  M/C GENERATOR BURLINGTON</t>
  </si>
  <si>
    <t>6720  10767746</t>
  </si>
  <si>
    <t xml:space="preserve">  6720.10767746 M/C GENERATOR BEAUMONT  </t>
  </si>
  <si>
    <t>6720  66560370</t>
  </si>
  <si>
    <t xml:space="preserve">  6720.66560370 M/C LIEBERT COMM CNTR   </t>
  </si>
  <si>
    <t>6720  78767370</t>
  </si>
  <si>
    <t xml:space="preserve">  6720.78767370 M/C UPS COMM CNTR       </t>
  </si>
  <si>
    <t>6720  78767730</t>
  </si>
  <si>
    <t xml:space="preserve">  6720.78767730 M/C UPS BACKUPSITE CITY </t>
  </si>
  <si>
    <t>6720  78767746</t>
  </si>
  <si>
    <t xml:space="preserve">  6720.78767746 M/C UPS BEAUMONT        </t>
  </si>
  <si>
    <t>6720  83863370</t>
  </si>
  <si>
    <t xml:space="preserve">  6720.83863370 M/C FIRE COMM CNTR      </t>
  </si>
  <si>
    <t>6900  20052</t>
  </si>
  <si>
    <t xml:space="preserve">  6900.20052    TELEPHONE - WIRELESS CHA</t>
  </si>
  <si>
    <t>6940  100</t>
  </si>
  <si>
    <t xml:space="preserve">  6940.100      TRAINING - CERTIFICATION</t>
  </si>
  <si>
    <t>Communications - Non Lapsing</t>
  </si>
  <si>
    <t>6620  1969</t>
  </si>
  <si>
    <t xml:space="preserve">  6620.1969     EQUIP REPRS BACKUP CNTR </t>
  </si>
  <si>
    <t xml:space="preserve">  6620.746      EQUI REPRS RADIOS       </t>
  </si>
  <si>
    <t>Print &amp; Mail Services</t>
  </si>
  <si>
    <t xml:space="preserve">  5314 NL COPIER POOL REVENUES          </t>
  </si>
  <si>
    <t xml:space="preserve">  5800 SALE OF CO PROPERTY              </t>
  </si>
  <si>
    <t xml:space="preserve">  6320.1        CON SERV - MAIL PICKUP  </t>
  </si>
  <si>
    <t>6320  101451</t>
  </si>
  <si>
    <t xml:space="preserve">  6320.101451   CON SER - SHREDDING     </t>
  </si>
  <si>
    <t>6320  1318</t>
  </si>
  <si>
    <t xml:space="preserve">  6320.1318     CON SERV - RICOH        </t>
  </si>
  <si>
    <t>6320  3119</t>
  </si>
  <si>
    <t xml:space="preserve">  6320.3119     C/S - COURIER SERVICE   </t>
  </si>
  <si>
    <t>6722  300</t>
  </si>
  <si>
    <t xml:space="preserve">  6722.300      MC - FOLDER STUFFER     </t>
  </si>
  <si>
    <t>6722  500</t>
  </si>
  <si>
    <t xml:space="preserve">  6722.500      MC - ENVELOPER          </t>
  </si>
  <si>
    <t>6722  600</t>
  </si>
  <si>
    <t xml:space="preserve">  6722.600      MC - POSTAGE MACHINE    </t>
  </si>
  <si>
    <t>7011  600</t>
  </si>
  <si>
    <t xml:space="preserve">  7011.600      INK MAIL MACHINE        </t>
  </si>
  <si>
    <t>7011  830</t>
  </si>
  <si>
    <t xml:space="preserve">  7011.830      TONER ENVELOPE PRINTER  </t>
  </si>
  <si>
    <t xml:space="preserve">  7015.100      PRINTING - SCRAP PRINTJO</t>
  </si>
  <si>
    <t>7030  10</t>
  </si>
  <si>
    <t xml:space="preserve">  7030.10       POSTAGE - BILLABLE      </t>
  </si>
  <si>
    <t>7120  48614</t>
  </si>
  <si>
    <t xml:space="preserve">  7120.48614    MATLS - NEOPOST MAIL MAC</t>
  </si>
  <si>
    <t xml:space="preserve">  7220 CAPITAL PURCHASES                </t>
  </si>
  <si>
    <t>IT</t>
  </si>
  <si>
    <t xml:space="preserve">  5210 HSD FUNDING                      </t>
  </si>
  <si>
    <t xml:space="preserve">  6320.1000     C/S DISASTER RECOVERY   </t>
  </si>
  <si>
    <t>6320  100000</t>
  </si>
  <si>
    <t xml:space="preserve">  6320.100000   C/S 2ND INTERNET ACCESS </t>
  </si>
  <si>
    <t>6320  450</t>
  </si>
  <si>
    <t xml:space="preserve">  6320.450      C/S IVES FIBER          </t>
  </si>
  <si>
    <t>6320  475</t>
  </si>
  <si>
    <t xml:space="preserve">  6320.475      C/S 2ND STAGE FIBER     </t>
  </si>
  <si>
    <t>6320  800</t>
  </si>
  <si>
    <t xml:space="preserve">  6320.800      C/S WEBSITE             </t>
  </si>
  <si>
    <t>6320  99245</t>
  </si>
  <si>
    <t xml:space="preserve">  6320.99245    C/S INTERNET ACCESS     </t>
  </si>
  <si>
    <t>7117  3488</t>
  </si>
  <si>
    <t xml:space="preserve">  7117.3488     TECH SUPP - TVCCOG CHARG</t>
  </si>
  <si>
    <t>IT - Child Support</t>
  </si>
  <si>
    <t>6320  70800</t>
  </si>
  <si>
    <t xml:space="preserve">  6320.70800    C/S DESKTOP SUPPORT     </t>
  </si>
  <si>
    <t>IT - Non Lapsing</t>
  </si>
  <si>
    <t>6320  7900</t>
  </si>
  <si>
    <t xml:space="preserve">  6320.7900     C/S TECH INFRUSTRUCT    </t>
  </si>
  <si>
    <t>6721  10404</t>
  </si>
  <si>
    <t xml:space="preserve">  6721.10404    SWM - PHOENIX           </t>
  </si>
  <si>
    <t>6721  106167</t>
  </si>
  <si>
    <t xml:space="preserve">  6721.106167   SWM - HYPERCACHE        </t>
  </si>
  <si>
    <t>6721  10928</t>
  </si>
  <si>
    <t xml:space="preserve">  6721.10928    SWM - PEEK PLUS         </t>
  </si>
  <si>
    <t>6721  13806</t>
  </si>
  <si>
    <t xml:space="preserve">  6721.13806    SWM - HAWKEYE           </t>
  </si>
  <si>
    <t>6721  150</t>
  </si>
  <si>
    <t xml:space="preserve">  6721.150      SWM - OPMANAGER         </t>
  </si>
  <si>
    <t>6721  19869</t>
  </si>
  <si>
    <t xml:space="preserve">  6721.19869    SWM - ACOM              </t>
  </si>
  <si>
    <t>6721  250</t>
  </si>
  <si>
    <t xml:space="preserve">  6721.250      SWM - LOGMEIN           </t>
  </si>
  <si>
    <t>6721  2521</t>
  </si>
  <si>
    <t xml:space="preserve">  6721.2521     SWM - AS400             </t>
  </si>
  <si>
    <t>6721  29788</t>
  </si>
  <si>
    <t xml:space="preserve">  6721.29788    SWM - PROD TOOLS        </t>
  </si>
  <si>
    <t>6721  300</t>
  </si>
  <si>
    <t xml:space="preserve">  6721.300      SWM - CONSTANT CONTACT  </t>
  </si>
  <si>
    <t>6721  3000</t>
  </si>
  <si>
    <t xml:space="preserve">  6721.3000     SWM - VM WARE           </t>
  </si>
  <si>
    <t>6721  33546</t>
  </si>
  <si>
    <t xml:space="preserve">  6721.33546    SWM - FIREWALL          </t>
  </si>
  <si>
    <t>6721  350</t>
  </si>
  <si>
    <t xml:space="preserve">  6721.350      SWM - DIGITAL CERTIFICAT</t>
  </si>
  <si>
    <t xml:space="preserve">  6721.400      SWM - DOMAIN REGISTRATIO</t>
  </si>
  <si>
    <t>6721  4817</t>
  </si>
  <si>
    <t xml:space="preserve">  6721.4817     SWM - JD EDWARDS        </t>
  </si>
  <si>
    <t>6721  500</t>
  </si>
  <si>
    <t xml:space="preserve">  6721.500      SWM - LANSWEEPER        </t>
  </si>
  <si>
    <t>6721  600</t>
  </si>
  <si>
    <t xml:space="preserve">  6721.600      SWM - OW PHONE ACCNTG SY</t>
  </si>
  <si>
    <t>6721  650</t>
  </si>
  <si>
    <t xml:space="preserve">  6721.650      SWM - BROWSERSTACK      </t>
  </si>
  <si>
    <t>6721  700</t>
  </si>
  <si>
    <t xml:space="preserve">  6721.700      SWM - EMAIL ARCHIVING   </t>
  </si>
  <si>
    <t>6721  7105</t>
  </si>
  <si>
    <t xml:space="preserve">  6721.7105     SWM - DBU SOFTWAR       </t>
  </si>
  <si>
    <t>6721  72275</t>
  </si>
  <si>
    <t xml:space="preserve">  6721.72275    SWM - PHONES            </t>
  </si>
  <si>
    <t>6721  750</t>
  </si>
  <si>
    <t xml:space="preserve">  6721.750      SWN - FILE TRANS  ARPEGG</t>
  </si>
  <si>
    <t>6721  84138</t>
  </si>
  <si>
    <t xml:space="preserve">  6721.84138    SWM - KRONOS            </t>
  </si>
  <si>
    <t>6721  84385</t>
  </si>
  <si>
    <t xml:space="preserve">  6721.84385    SWM - TANGENT           </t>
  </si>
  <si>
    <t>6721  9378</t>
  </si>
  <si>
    <t xml:space="preserve">  6721.9378     SWM - INFINIUM          </t>
  </si>
  <si>
    <t>6722  12</t>
  </si>
  <si>
    <t xml:space="preserve">  6722.12       HWM - 12TH FLOOR UPS    </t>
  </si>
  <si>
    <t>6722  2000</t>
  </si>
  <si>
    <t xml:space="preserve">  6722.2000     HWM - BACKUP SYSTEM     </t>
  </si>
  <si>
    <t>6722  3226</t>
  </si>
  <si>
    <t xml:space="preserve">  6722.3226     HWM - IBM               </t>
  </si>
  <si>
    <t>6722  3227</t>
  </si>
  <si>
    <t xml:space="preserve">  6722.3227     HWM - AS/400 MAIN       </t>
  </si>
  <si>
    <t>6722  33546</t>
  </si>
  <si>
    <t xml:space="preserve">  6722.33546    HWN - NETWORK - CISCO   </t>
  </si>
  <si>
    <t>6722  450</t>
  </si>
  <si>
    <t xml:space="preserve">  6722.450      HWM - FIBER             </t>
  </si>
  <si>
    <t xml:space="preserve">  7117 TECHNICAL SUPPLIES               </t>
  </si>
  <si>
    <t xml:space="preserve">  7122 INFRASTRUCTURE SUPPLIES          </t>
  </si>
  <si>
    <t xml:space="preserve">  7123 TECHNOLOGY REFRESH               </t>
  </si>
  <si>
    <t>IT - Communications - Non Lapsing</t>
  </si>
  <si>
    <t>6721  100</t>
  </si>
  <si>
    <t xml:space="preserve">  6721.100      SWM - PHOENIX           </t>
  </si>
  <si>
    <t>6721  200</t>
  </si>
  <si>
    <t xml:space="preserve">  6721.200      SWM - NET MOTION        </t>
  </si>
  <si>
    <t>6722  100</t>
  </si>
  <si>
    <t xml:space="preserve">  6722.100      HWM - WORD RECORDER     </t>
  </si>
  <si>
    <t>6722  19219</t>
  </si>
  <si>
    <t xml:space="preserve">  6722.19219    HWM - ROUTERS           </t>
  </si>
  <si>
    <t>6722  200</t>
  </si>
  <si>
    <t xml:space="preserve">  6722.200      HWM - AT&amp;T E911 PRIMARY </t>
  </si>
  <si>
    <t>6722  201180</t>
  </si>
  <si>
    <t xml:space="preserve">  6722.201180   HWM - HP SAN STORAGE    </t>
  </si>
  <si>
    <t xml:space="preserve">  6722.300      HWM - AT&amp;T E911 BACKUP S</t>
  </si>
  <si>
    <t>6722  400</t>
  </si>
  <si>
    <t xml:space="preserve">  6722.400      HWM - BC - UPS MAINT    </t>
  </si>
  <si>
    <t xml:space="preserve">IT - Communications </t>
  </si>
  <si>
    <t xml:space="preserve">  6722.3226     HWM SERVER/STORAGE      </t>
  </si>
  <si>
    <t>Corporation Counsel</t>
  </si>
  <si>
    <t xml:space="preserve">  4260 COPIES REVENUE                   </t>
  </si>
  <si>
    <t>4291  100</t>
  </si>
  <si>
    <t xml:space="preserve">  4291.100      ATT FEES - RIDGEWOOD    </t>
  </si>
  <si>
    <t xml:space="preserve">  4295 PROT PLCMNT/REVIEW ATT FEE       </t>
  </si>
  <si>
    <t>6320  179</t>
  </si>
  <si>
    <t xml:space="preserve">  6320.179      CON SERV COMPUTER RESEAR</t>
  </si>
  <si>
    <t>6470  10160</t>
  </si>
  <si>
    <t xml:space="preserve">  6470.10160    COURT COSTS - FILLING FE</t>
  </si>
  <si>
    <t>Insurance Programs</t>
  </si>
  <si>
    <t xml:space="preserve">  6913 EMPLOYEE INSURANCE               </t>
  </si>
  <si>
    <t>6914  6925</t>
  </si>
  <si>
    <t xml:space="preserve">  6914.6925     FIRE &amp; EXTENDED INS     </t>
  </si>
  <si>
    <t>6914  6930</t>
  </si>
  <si>
    <t xml:space="preserve">  6914.6930     BOILER INSURANCE        </t>
  </si>
  <si>
    <t>Development Services</t>
  </si>
  <si>
    <t>3488  104</t>
  </si>
  <si>
    <t xml:space="preserve">  3488.104      TVCCOG REV - CALEDONIA  </t>
  </si>
  <si>
    <t>3488  300</t>
  </si>
  <si>
    <t xml:space="preserve">  3488.300      TVCCOG REV - FRANKLIN   </t>
  </si>
  <si>
    <t>3488  400</t>
  </si>
  <si>
    <t xml:space="preserve">  3488.400      TVCCOG - REV - OAK CREEK</t>
  </si>
  <si>
    <t xml:space="preserve">  4510 ZONING FEES &amp; PERMITS            </t>
  </si>
  <si>
    <t xml:space="preserve">  4515 NON METALLIC MINING              </t>
  </si>
  <si>
    <t xml:space="preserve">  4525 POND REVIEW FEES                 </t>
  </si>
  <si>
    <t xml:space="preserve">  4550 WI FUND PERMITS FEES             </t>
  </si>
  <si>
    <t xml:space="preserve">  4560 SANITARY PERMIT FEES             </t>
  </si>
  <si>
    <t xml:space="preserve">  5695 OTHER REVENUES                   </t>
  </si>
  <si>
    <t>6930  697</t>
  </si>
  <si>
    <t xml:space="preserve">  6930.697      TRAVEL BOARD OF ADJUSTME</t>
  </si>
  <si>
    <t xml:space="preserve">  7075 CREDIT CARD EXPENSE              </t>
  </si>
  <si>
    <t>8210  4560</t>
  </si>
  <si>
    <t xml:space="preserve">  8210.4560     BAD DEBTS - POWTS       </t>
  </si>
  <si>
    <t>Econ Dev - CDBG</t>
  </si>
  <si>
    <t xml:space="preserve">  3165 STATE CDBG REVENUE               </t>
  </si>
  <si>
    <t>3165  201456</t>
  </si>
  <si>
    <t xml:space="preserve">  3165.201456   STATE CDBG - SOAR 14/15 </t>
  </si>
  <si>
    <t>3165  2015121</t>
  </si>
  <si>
    <t xml:space="preserve">  3165.2015121  STATE CDBG - SOAR 15/16 </t>
  </si>
  <si>
    <t>6320  10460</t>
  </si>
  <si>
    <t xml:space="preserve">  6320.10460    C/S - RCEDC LOAN ADMINIS</t>
  </si>
  <si>
    <t>6320  201456</t>
  </si>
  <si>
    <t xml:space="preserve">  6320.201456   C/S SOAR 14/15          </t>
  </si>
  <si>
    <t>6320  2015121</t>
  </si>
  <si>
    <t xml:space="preserve">  6320.2015121  C/S SOAR 15/16          </t>
  </si>
  <si>
    <t>Dev Serv - Advertising</t>
  </si>
  <si>
    <t xml:space="preserve">  5324 NLO P&amp;Z ADVERTISING REVENUE      </t>
  </si>
  <si>
    <t>Economic Development</t>
  </si>
  <si>
    <t xml:space="preserve">  6320.100      C/S - M7 - ECON DEVEL   </t>
  </si>
  <si>
    <t>6320  2004</t>
  </si>
  <si>
    <t xml:space="preserve">  6320.2004     C/S MFG RENEWAL PROG    </t>
  </si>
  <si>
    <t>6320  2006</t>
  </si>
  <si>
    <t xml:space="preserve">  6320.2006     C/S MINORITY MATCHING PR</t>
  </si>
  <si>
    <t>6320  2007</t>
  </si>
  <si>
    <t xml:space="preserve">  6320.2007     C/S BUS DEV MARKETING PR</t>
  </si>
  <si>
    <t>Land Conservation</t>
  </si>
  <si>
    <t>3285  201036</t>
  </si>
  <si>
    <t xml:space="preserve">  3285.201036   USDA - NRCS             </t>
  </si>
  <si>
    <t xml:space="preserve">  3322 SOIL &amp; WATER CONSERV AID         </t>
  </si>
  <si>
    <t xml:space="preserve">  3333 LAND WATER RES MGMT GRANT        </t>
  </si>
  <si>
    <t xml:space="preserve">  4515 NON METALLIC MINING/CONS         </t>
  </si>
  <si>
    <t xml:space="preserve">  4520 SHORELAND EROSION REV FEE        </t>
  </si>
  <si>
    <t xml:space="preserve">  4527 CREP FEE                         </t>
  </si>
  <si>
    <t xml:space="preserve">  4528 ANIMAL WASTE MGT                 </t>
  </si>
  <si>
    <t>5331  200163</t>
  </si>
  <si>
    <t xml:space="preserve">  5331.200163   REGISTRATION SUMMER TOUR</t>
  </si>
  <si>
    <t xml:space="preserve">  6550 LICENSES/PERMITS                 </t>
  </si>
  <si>
    <t>6642  3333</t>
  </si>
  <si>
    <t xml:space="preserve">  6642.3333     COST SHARE LAND WATER RE</t>
  </si>
  <si>
    <t xml:space="preserve">  6900.1        GPS DATA PLAN           </t>
  </si>
  <si>
    <t>6930  6870</t>
  </si>
  <si>
    <t xml:space="preserve">  6930.6870     TRAVEL COMMITTEE        </t>
  </si>
  <si>
    <t>7015  3331</t>
  </si>
  <si>
    <t xml:space="preserve">  7015.3331     NEWSLETTER - PRINTING   </t>
  </si>
  <si>
    <t>Land Conservation - Grants</t>
  </si>
  <si>
    <t>3286  201669</t>
  </si>
  <si>
    <t xml:space="preserve">  3286.201669   2016 FUND FOR LAKE MI   </t>
  </si>
  <si>
    <t>6320  201669</t>
  </si>
  <si>
    <t xml:space="preserve">  6320.201669   16 C/S LAKE MI GRANT    </t>
  </si>
  <si>
    <t xml:space="preserve">  3336 WILDLIFE DAMAGE GRANT            </t>
  </si>
  <si>
    <t>3336  100</t>
  </si>
  <si>
    <t xml:space="preserve">  3336.100      WILDLIFE DAMAGE PROPERTY</t>
  </si>
  <si>
    <t>6320  8020</t>
  </si>
  <si>
    <t xml:space="preserve">  6320.8020     C/S USDA WILDLIFE       </t>
  </si>
  <si>
    <t>Land Conservation - Non Lapsing</t>
  </si>
  <si>
    <t xml:space="preserve">  5330 NLO TREE PROGRAM REVENUE         </t>
  </si>
  <si>
    <t xml:space="preserve">  6700 VEHICLE MAINTENANCE              </t>
  </si>
  <si>
    <t>7120  1030</t>
  </si>
  <si>
    <t xml:space="preserve">  7120.1030     FUEL PURCHASES          </t>
  </si>
  <si>
    <t>7120  5330</t>
  </si>
  <si>
    <t xml:space="preserve">  7120.5330     NL TREE PLANTER         </t>
  </si>
  <si>
    <t>SEWRPC</t>
  </si>
  <si>
    <t>Land Information</t>
  </si>
  <si>
    <t xml:space="preserve">  4530 NLO LAND INFORMATION FEES        </t>
  </si>
  <si>
    <t>5800  100</t>
  </si>
  <si>
    <t xml:space="preserve">  5800.100      SALE OF MAPS &amp; DATA     </t>
  </si>
  <si>
    <t>6320  183</t>
  </si>
  <si>
    <t xml:space="preserve">  6320.183      MAPPING NL TOPO MAPS    </t>
  </si>
  <si>
    <t xml:space="preserve">  6320.60       C/S COUNTY SURVEYOR     </t>
  </si>
  <si>
    <t xml:space="preserve">  6721 SOFTWARE MAINTENCE               </t>
  </si>
  <si>
    <t xml:space="preserve">  6721.300      SWM - ARCGIS            </t>
  </si>
  <si>
    <t xml:space="preserve">  6721.400      SWM - ESRI              </t>
  </si>
  <si>
    <t>7110  4530</t>
  </si>
  <si>
    <t xml:space="preserve">  7110.4530     NL LAND INFO EQUIPMENT  </t>
  </si>
  <si>
    <t xml:space="preserve">  7120.60       MATS - SURVEYOR         </t>
  </si>
  <si>
    <t>Land Information Public Access</t>
  </si>
  <si>
    <t xml:space="preserve">  4531 NLO PUBL ACCESS HOUSING DATA     </t>
  </si>
  <si>
    <t xml:space="preserve">  6240 DISABILITY                       </t>
  </si>
  <si>
    <t>6320  20051</t>
  </si>
  <si>
    <t xml:space="preserve">  6320.20051    C/S ASSEMT PARCEL DATABA</t>
  </si>
  <si>
    <t>6320  2009</t>
  </si>
  <si>
    <t xml:space="preserve">  6320.2009     C/S LIDAR MAPPING       </t>
  </si>
  <si>
    <t xml:space="preserve">  6721.100      SWM - GIS MAINTENANCE   </t>
  </si>
  <si>
    <t>6721  2013119</t>
  </si>
  <si>
    <t xml:space="preserve">  6721.2013119  SWM - PERMIT SOFTWARE   </t>
  </si>
  <si>
    <t xml:space="preserve">  6721.400      SWM - TAX SOFTWARE      </t>
  </si>
  <si>
    <t>6940  2014135</t>
  </si>
  <si>
    <t xml:space="preserve">  6940.2014135  TRAIN - ARCGIS          </t>
  </si>
  <si>
    <t>7110  2014135</t>
  </si>
  <si>
    <t xml:space="preserve">  7110.2014135  EQUIP - ARCGIS EQUIP    </t>
  </si>
  <si>
    <t>7110  4531</t>
  </si>
  <si>
    <t xml:space="preserve">  7110.4531     NL PUBLIC ACCESS HOUSING</t>
  </si>
  <si>
    <t>7220  2013119</t>
  </si>
  <si>
    <t xml:space="preserve">  7220.2013119  CAPT PERMIT SOFTWARE    </t>
  </si>
  <si>
    <t>7220  2014135</t>
  </si>
  <si>
    <t xml:space="preserve">  7220.2014135  CAPT ARCGIS             </t>
  </si>
  <si>
    <t>Land Information Grants</t>
  </si>
  <si>
    <t>3126  20163</t>
  </si>
  <si>
    <t xml:space="preserve">  3126.20163    WDOA - 2016 GRANT       </t>
  </si>
  <si>
    <t>3341  6940</t>
  </si>
  <si>
    <t xml:space="preserve">  3341.6940     MAPPING GRANT TRAIN REVE</t>
  </si>
  <si>
    <t>6320  20163</t>
  </si>
  <si>
    <t xml:space="preserve">  6320.20163    C/S WDOA 2016 GRANT     </t>
  </si>
  <si>
    <t>6940  3341</t>
  </si>
  <si>
    <t xml:space="preserve">  6940.3341     TRAINING MAPPING GRNT   </t>
  </si>
  <si>
    <t>UW Extension</t>
  </si>
  <si>
    <t xml:space="preserve">  3364 EAST METRO REG INN GRANT         </t>
  </si>
  <si>
    <t>3365  5334</t>
  </si>
  <si>
    <t xml:space="preserve">  3365.5334     CONT PROG - FAMILY LIVIN</t>
  </si>
  <si>
    <t>3365  5337</t>
  </si>
  <si>
    <t xml:space="preserve">  3365.5337     CONT PROG - HORTICULTURE</t>
  </si>
  <si>
    <t>5340  5334</t>
  </si>
  <si>
    <t xml:space="preserve">  5340.5334     FAMILY LIVING PROGRAM RE</t>
  </si>
  <si>
    <t>5340  5337</t>
  </si>
  <si>
    <t xml:space="preserve">  5340.5337     CO HORTICULTURE PROGRAM </t>
  </si>
  <si>
    <t>5340  5338</t>
  </si>
  <si>
    <t xml:space="preserve">  5340.5338     4H PROGRAM              </t>
  </si>
  <si>
    <t>6320  133</t>
  </si>
  <si>
    <t xml:space="preserve">  6320.133      CON SERV 133 AGREEMENT  </t>
  </si>
  <si>
    <t>6320  2015145</t>
  </si>
  <si>
    <t xml:space="preserve">  6320.2015145  C/S EAST METRO GRANT    </t>
  </si>
  <si>
    <t>6640  14200</t>
  </si>
  <si>
    <t xml:space="preserve">  6640.14200    RENT - IVES GROVE       </t>
  </si>
  <si>
    <t>6930  20</t>
  </si>
  <si>
    <t xml:space="preserve">  6930.20       TRAVEL - FAM LIV/DEPT HE</t>
  </si>
  <si>
    <t>6930  2015145</t>
  </si>
  <si>
    <t xml:space="preserve">  6930.2015145  TRAVEL - EST METRO GRANT</t>
  </si>
  <si>
    <t>6930  21</t>
  </si>
  <si>
    <t xml:space="preserve">  6930.21       TRAVEL - FAM COM EDUC   </t>
  </si>
  <si>
    <t>6930  30</t>
  </si>
  <si>
    <t xml:space="preserve">  6930.30       TRAVEL - GEN OFFICE     </t>
  </si>
  <si>
    <t>6930  40</t>
  </si>
  <si>
    <t xml:space="preserve">  6930.40       TRAVEL - HORTICULTURE   </t>
  </si>
  <si>
    <t>6930  50</t>
  </si>
  <si>
    <t xml:space="preserve">  6930.50       TRAVEL - VISTA          </t>
  </si>
  <si>
    <t>6930  60</t>
  </si>
  <si>
    <t xml:space="preserve">  6930.60       TRAVEL - 4/H EDUC       </t>
  </si>
  <si>
    <t>6930  61</t>
  </si>
  <si>
    <t xml:space="preserve">  6930.61       TRAVEL - 4/H FAC AST    </t>
  </si>
  <si>
    <t xml:space="preserve">  6940.10       TRAIN - AGRICULTURE     </t>
  </si>
  <si>
    <t>6940  20</t>
  </si>
  <si>
    <t xml:space="preserve">  6940.20       TRAIN - FAM LIV/DEPT HEA</t>
  </si>
  <si>
    <t>6940  2015145</t>
  </si>
  <si>
    <t xml:space="preserve">  6940.2015145  TRAIN - EAST METRO GRANT</t>
  </si>
  <si>
    <t>6940  21</t>
  </si>
  <si>
    <t xml:space="preserve">  6940.21       TRAIN - FAM COM EDUC    </t>
  </si>
  <si>
    <t>6940  30</t>
  </si>
  <si>
    <t xml:space="preserve">  6940.30       TRAIN - GEN OFFICE      </t>
  </si>
  <si>
    <t>6940  40</t>
  </si>
  <si>
    <t xml:space="preserve">  6940.40       TRAIN - HORTICULTURE    </t>
  </si>
  <si>
    <t>6940  60</t>
  </si>
  <si>
    <t xml:space="preserve">  6940.60       TRAIN - 4-H EDUC        </t>
  </si>
  <si>
    <t>6940  61</t>
  </si>
  <si>
    <t xml:space="preserve">  6940.61       TRAIN - 4/H FAC ASST    </t>
  </si>
  <si>
    <t>7010  2015145</t>
  </si>
  <si>
    <t xml:space="preserve">  7010.2015145  OFF SUPP - EAST METRO GR</t>
  </si>
  <si>
    <t>7013  10</t>
  </si>
  <si>
    <t xml:space="preserve">  7013.10       COPIES- AGRICULTURE     </t>
  </si>
  <si>
    <t>7013  20</t>
  </si>
  <si>
    <t xml:space="preserve">  7013.20       COPIES- FAM LIV/DEPT HEA</t>
  </si>
  <si>
    <t>7013  40</t>
  </si>
  <si>
    <t xml:space="preserve">  7013.40       COPIES - HORTICULTURE   </t>
  </si>
  <si>
    <t>7013  61</t>
  </si>
  <si>
    <t xml:space="preserve">  7013.61       COPIES - 4/H FAC ASST   </t>
  </si>
  <si>
    <t>7040  20</t>
  </si>
  <si>
    <t xml:space="preserve">  7040.20       DUES - FAM LIV/DEPT HEAD</t>
  </si>
  <si>
    <t>7040  30</t>
  </si>
  <si>
    <t xml:space="preserve">  7040.30       DUES - GENERAL OFFICE   </t>
  </si>
  <si>
    <t>7040  61</t>
  </si>
  <si>
    <t xml:space="preserve">  7040.61       DUES - 4/H FAC ASST     </t>
  </si>
  <si>
    <t>7118  10</t>
  </si>
  <si>
    <t xml:space="preserve">  7118.10       INST MATL - AGRICULTURE </t>
  </si>
  <si>
    <t>7118  20</t>
  </si>
  <si>
    <t xml:space="preserve">  7118.20       INST MATL - FAM LIV/DEPT</t>
  </si>
  <si>
    <t>7118  21</t>
  </si>
  <si>
    <t xml:space="preserve">  7118.21       INST MATL - FAM COM EDUC</t>
  </si>
  <si>
    <t>7118  30</t>
  </si>
  <si>
    <t xml:space="preserve">  7118.30       INST MATL - GEN OFFICE  </t>
  </si>
  <si>
    <t>7118  40</t>
  </si>
  <si>
    <t xml:space="preserve">  7118.40       INST MATL - HORTICULTURE</t>
  </si>
  <si>
    <t>7118  60</t>
  </si>
  <si>
    <t xml:space="preserve">  7118.60       INST MATL - 4/H EDUC    </t>
  </si>
  <si>
    <t>7118  61</t>
  </si>
  <si>
    <t xml:space="preserve">  7118.61       INST MATL - 4/H FAC ASST</t>
  </si>
  <si>
    <t>UW Ext - Clean Sweep</t>
  </si>
  <si>
    <t>6320  98147</t>
  </si>
  <si>
    <t xml:space="preserve">  6320.98147    CON SERV - DISPOSAL     </t>
  </si>
  <si>
    <t>UW Ext - Non Lapsing</t>
  </si>
  <si>
    <t>3361  7030</t>
  </si>
  <si>
    <t xml:space="preserve">  3361.7030     UW EXT POSTAGE          </t>
  </si>
  <si>
    <t>5340  5332</t>
  </si>
  <si>
    <t xml:space="preserve">  5340.5332     NLO UWEX ADMINISTRATION </t>
  </si>
  <si>
    <t xml:space="preserve">  5340.5334     NLO UWEX FAMILY LIVING  </t>
  </si>
  <si>
    <t>5340  5336</t>
  </si>
  <si>
    <t xml:space="preserve">  5340.5336     NLO UWEX PESTICIDE CERTI</t>
  </si>
  <si>
    <t xml:space="preserve">  5340.5337     NLO UWEX HORTICULTURE RE</t>
  </si>
  <si>
    <t xml:space="preserve">  5340.5338     NLO UWEX 4/H            </t>
  </si>
  <si>
    <t>7120  5332</t>
  </si>
  <si>
    <t xml:space="preserve">  7120.5332     NL UWEX ADMINISTRATION  </t>
  </si>
  <si>
    <t>7120  5333</t>
  </si>
  <si>
    <t xml:space="preserve">  7120.5333     NL UWEX AGRICULTURE     </t>
  </si>
  <si>
    <t>7120  5334</t>
  </si>
  <si>
    <t xml:space="preserve">  7120.5334     NL UWEX FAMILY LIVING   </t>
  </si>
  <si>
    <t>7120  5335</t>
  </si>
  <si>
    <t xml:space="preserve">  7120.5335     NL UWEX BULLETIN EXP    </t>
  </si>
  <si>
    <t>7120  5336</t>
  </si>
  <si>
    <t xml:space="preserve">  7120.5336     NL UWEX PESTICIDE CERTIF</t>
  </si>
  <si>
    <t>7120  5337</t>
  </si>
  <si>
    <t xml:space="preserve">  7120.5337     NL UWEX HORTICULTURE EXP</t>
  </si>
  <si>
    <t>7120  5338</t>
  </si>
  <si>
    <t xml:space="preserve">  7120.5338     NL UWEX 4/H             </t>
  </si>
  <si>
    <t xml:space="preserve">BFM </t>
  </si>
  <si>
    <t xml:space="preserve">  6326 RANDOM DRUG TESTING              </t>
  </si>
  <si>
    <t>6670  718</t>
  </si>
  <si>
    <t xml:space="preserve">  6670.718      JANITORIAL CTHSE        </t>
  </si>
  <si>
    <t xml:space="preserve">  6725 BUILDING AUTOMATION              </t>
  </si>
  <si>
    <t xml:space="preserve">  6727 BUILDING PATROL                  </t>
  </si>
  <si>
    <t xml:space="preserve">  6728 HVAC                             </t>
  </si>
  <si>
    <t xml:space="preserve">  6730 ELEVATORS                        </t>
  </si>
  <si>
    <t>BFM - LEC</t>
  </si>
  <si>
    <t xml:space="preserve">  4265 BUILDING REP VANDALISM REI       </t>
  </si>
  <si>
    <t>6720  7171</t>
  </si>
  <si>
    <t xml:space="preserve">  6720.7171     M/C GENERATOR E WING    </t>
  </si>
  <si>
    <t xml:space="preserve">  6720.78767730 M/C UPS TESTING         </t>
  </si>
  <si>
    <t xml:space="preserve">  6725 BUIDING AUTOMATION               </t>
  </si>
  <si>
    <t>6728  717</t>
  </si>
  <si>
    <t xml:space="preserve">  6728.717      HVAC-LEC-OLD            </t>
  </si>
  <si>
    <t>BFM - DKRCSC</t>
  </si>
  <si>
    <t xml:space="preserve">  4675 RENT OF COUNTY PROPERTY          </t>
  </si>
  <si>
    <t>6720  1202</t>
  </si>
  <si>
    <t xml:space="preserve">  6720.1202     M/C CHILLERS            </t>
  </si>
  <si>
    <t>6720  1717</t>
  </si>
  <si>
    <t xml:space="preserve">  6720.1717     M/C GENERATOR           </t>
  </si>
  <si>
    <t>6730  722</t>
  </si>
  <si>
    <t xml:space="preserve">  6730.722      ELEVATORS-RCSC          </t>
  </si>
  <si>
    <t>7135  1717</t>
  </si>
  <si>
    <t xml:space="preserve">  7135.1717     RCSC - JANITORIAL SUPPLI</t>
  </si>
  <si>
    <t>BFM - WRCSC</t>
  </si>
  <si>
    <t>BFM - Ridgewood</t>
  </si>
  <si>
    <t xml:space="preserve">  6912 PUBLIC LIABILITY                 </t>
  </si>
  <si>
    <t>BFM - Utilities - Various Orgs</t>
  </si>
  <si>
    <t>4675  10512</t>
  </si>
  <si>
    <t xml:space="preserve">  4675.10512    RENT OF CO PRO - RCDKSC </t>
  </si>
  <si>
    <t>4675  50</t>
  </si>
  <si>
    <t xml:space="preserve">  4675.50       RENT OF CO PROP - RIDGEW</t>
  </si>
  <si>
    <t>6545  10510</t>
  </si>
  <si>
    <t xml:space="preserve">  6545.10510    INSP - FIRE - COURTHOUS </t>
  </si>
  <si>
    <t>6545  10511</t>
  </si>
  <si>
    <t xml:space="preserve">  6545.10511    INSP - FIRE - LEC       </t>
  </si>
  <si>
    <t>6545  10512</t>
  </si>
  <si>
    <t xml:space="preserve">  6545.10512    INSP - FIRE - RCDKSC    </t>
  </si>
  <si>
    <t>6655  10510</t>
  </si>
  <si>
    <t xml:space="preserve">  6655.10510    SNOW REMOVAL - COURTHOUS</t>
  </si>
  <si>
    <t>6655  10511</t>
  </si>
  <si>
    <t xml:space="preserve">  6655.10511    SNOW REMOVAL - LEC      </t>
  </si>
  <si>
    <t>6655  10512</t>
  </si>
  <si>
    <t xml:space="preserve">  6655.10512    SNOW REMOVAL - RCDKSC   </t>
  </si>
  <si>
    <t>6655  10514</t>
  </si>
  <si>
    <t xml:space="preserve">  6655.10514    SNOW REMOVAL - RIDGEWOOD</t>
  </si>
  <si>
    <t>6660  10181</t>
  </si>
  <si>
    <t xml:space="preserve">  6660.10181    WASTE DIS - PISTOL      </t>
  </si>
  <si>
    <t>6660  10182</t>
  </si>
  <si>
    <t xml:space="preserve">  6660.10182    WASTE DIS - PATROL      </t>
  </si>
  <si>
    <t>6660  10190</t>
  </si>
  <si>
    <t xml:space="preserve">  6660.10190    WASTE DIS - JAIL        </t>
  </si>
  <si>
    <t>6660  10370</t>
  </si>
  <si>
    <t xml:space="preserve">  6660.10370    WASTE DIS - COMM CE     </t>
  </si>
  <si>
    <t>6660  10510</t>
  </si>
  <si>
    <t xml:space="preserve">  6660.10510    WASTE DIS - COURTHO     </t>
  </si>
  <si>
    <t>6660  10511</t>
  </si>
  <si>
    <t xml:space="preserve">  6660.10511    WASTE DIS - LEC         </t>
  </si>
  <si>
    <t>6660  10512</t>
  </si>
  <si>
    <t xml:space="preserve">  6660.10512    WASTE DIS - RSCS        </t>
  </si>
  <si>
    <t>6660  10513</t>
  </si>
  <si>
    <t xml:space="preserve">  6660.10513    WASTE DIS - WRCSC       </t>
  </si>
  <si>
    <t>6665  10510</t>
  </si>
  <si>
    <t xml:space="preserve">  6665.10510    RECYCLE - COURTHOUSE    </t>
  </si>
  <si>
    <t>6690  10182</t>
  </si>
  <si>
    <t xml:space="preserve">  6690.10182    WATER/SEWAGE - PATROL ST</t>
  </si>
  <si>
    <t>6690  10370</t>
  </si>
  <si>
    <t xml:space="preserve">  6690.10370    WATER/SEWAGE - COMM CENT</t>
  </si>
  <si>
    <t>6690  10510</t>
  </si>
  <si>
    <t xml:space="preserve">  6690.10510    WATER/SEWAGE - COURTHOUS</t>
  </si>
  <si>
    <t>6690  10511</t>
  </si>
  <si>
    <t xml:space="preserve">  6690.10511    WATER/SEWAGE - LEC      </t>
  </si>
  <si>
    <t>6690  10512</t>
  </si>
  <si>
    <t xml:space="preserve">  6690.10512    WATER/SEWAGE - RCDKSC   </t>
  </si>
  <si>
    <t>6690  10513</t>
  </si>
  <si>
    <t xml:space="preserve">  6690.10513    WATER/SEWAGE - WRCSC    </t>
  </si>
  <si>
    <t>6690  10517</t>
  </si>
  <si>
    <t xml:space="preserve">  6690.10517    WATER/SEWAGE - BELLE HAR</t>
  </si>
  <si>
    <t>6692  10510</t>
  </si>
  <si>
    <t xml:space="preserve">  6692.10510    SAN/SEWER - COURTHO     </t>
  </si>
  <si>
    <t>6692  10511</t>
  </si>
  <si>
    <t xml:space="preserve">  6692.10511    SAN/SEWER - LEC         </t>
  </si>
  <si>
    <t>6692  10512</t>
  </si>
  <si>
    <t xml:space="preserve">  6692.10512    SAN/SEWER - RCDKSC      </t>
  </si>
  <si>
    <t>6695  10510</t>
  </si>
  <si>
    <t xml:space="preserve">  6695.10510    STORMWATER - COURTHOUSE </t>
  </si>
  <si>
    <t>6695  10511</t>
  </si>
  <si>
    <t xml:space="preserve">  6695.10511    STORMWATER - LEC        </t>
  </si>
  <si>
    <t>6695  10512</t>
  </si>
  <si>
    <t xml:space="preserve">  6695.10512    STORMWATER - RCDKSC     </t>
  </si>
  <si>
    <t>7140  10182</t>
  </si>
  <si>
    <t xml:space="preserve">  7140.10182    NATURAL GAS - PATROL STA</t>
  </si>
  <si>
    <t>7140  10184</t>
  </si>
  <si>
    <t xml:space="preserve">  7140.10184    NATURAL GAS - WATER PATR</t>
  </si>
  <si>
    <t>7140  10370</t>
  </si>
  <si>
    <t xml:space="preserve">  7140.10370    NATURAL GAS - COMM CENTE</t>
  </si>
  <si>
    <t>7140  10510</t>
  </si>
  <si>
    <t xml:space="preserve">  7140.10510    NATURAL GAS - COURTHOUSE</t>
  </si>
  <si>
    <t>7140  10511</t>
  </si>
  <si>
    <t xml:space="preserve">  7140.10511    NATURAL GAS - LEC       </t>
  </si>
  <si>
    <t>7140  10512</t>
  </si>
  <si>
    <t xml:space="preserve">  7140.10512    NATURAL GAS - RCDKSC    </t>
  </si>
  <si>
    <t>7140  10513</t>
  </si>
  <si>
    <t xml:space="preserve">  7140.10513    NATURAL GAS - WRCSC     </t>
  </si>
  <si>
    <t>7140  10517</t>
  </si>
  <si>
    <t xml:space="preserve">  7140.10517    NATURAL GAS - BELLE HARB</t>
  </si>
  <si>
    <t>7150  10181</t>
  </si>
  <si>
    <t xml:space="preserve">  7150.10181    ELECTRIC - PISTOL RANGE </t>
  </si>
  <si>
    <t>7150  10182</t>
  </si>
  <si>
    <t xml:space="preserve">  7150.10182    ELECTRIC - PATROL STATIO</t>
  </si>
  <si>
    <t>7150  10184</t>
  </si>
  <si>
    <t xml:space="preserve">  7150.10184    ELECTRIC - WATER PATROL </t>
  </si>
  <si>
    <t>7150  10370</t>
  </si>
  <si>
    <t xml:space="preserve">  7150.10370    ELECTRIC - COMM CENTER  </t>
  </si>
  <si>
    <t>7150  10510</t>
  </si>
  <si>
    <t xml:space="preserve">  7150.10510    ELECTRIC - COURTHOUSE   </t>
  </si>
  <si>
    <t>7150  10511</t>
  </si>
  <si>
    <t xml:space="preserve">  7150.10511    ELECTRIC - LEC          </t>
  </si>
  <si>
    <t>7150  10512</t>
  </si>
  <si>
    <t xml:space="preserve">  7150.10512    ELECTRIC - RCDKSC       </t>
  </si>
  <si>
    <t>7150  10513</t>
  </si>
  <si>
    <t xml:space="preserve">  7150.10513    ELECTRIC - WRCSC        </t>
  </si>
  <si>
    <t>7150  10517</t>
  </si>
  <si>
    <t xml:space="preserve">  7150.10517    ELECTRIC - BELLE HARBOR </t>
  </si>
  <si>
    <t>7150  1969</t>
  </si>
  <si>
    <t xml:space="preserve">  7150.1969     ELECTRIC CITY TOWER     </t>
  </si>
  <si>
    <t>7150  746</t>
  </si>
  <si>
    <t xml:space="preserve">  7150.746      ELECTRIC BEAUMONT TOWER </t>
  </si>
  <si>
    <t>7155  10181</t>
  </si>
  <si>
    <t xml:space="preserve">  7155.10181    PROPANE - PISTOL RANGE  </t>
  </si>
  <si>
    <t>7155  746</t>
  </si>
  <si>
    <t xml:space="preserve">  7155.746      PROPANE BEAUMONT TOWER  </t>
  </si>
  <si>
    <t>7155  750</t>
  </si>
  <si>
    <t xml:space="preserve">  7155.750      PROPANE - IVES GROVE HUT</t>
  </si>
  <si>
    <t>7160  10182</t>
  </si>
  <si>
    <t xml:space="preserve">  7160.10182    FUEL OIL - PATROL STATIO</t>
  </si>
  <si>
    <t>7160  10370</t>
  </si>
  <si>
    <t xml:space="preserve">  7160.10370    FUEL OIL - COMM CENTER  </t>
  </si>
  <si>
    <t>7160  10510</t>
  </si>
  <si>
    <t xml:space="preserve">  7160.10510    FUEL OIl - CH           </t>
  </si>
  <si>
    <t>7160  10511</t>
  </si>
  <si>
    <t xml:space="preserve">  7160.10511    FUEL OIL - LEC          </t>
  </si>
  <si>
    <t>7160  10512</t>
  </si>
  <si>
    <t xml:space="preserve">  7160.10512    FUEL OIl - RCDKSC       </t>
  </si>
  <si>
    <t>BFM - Non Lapsing (Several Cost Centers)</t>
  </si>
  <si>
    <t xml:space="preserve">  4675.10512    RENT CO PROP - RCDKSC   </t>
  </si>
  <si>
    <t>6625  10510</t>
  </si>
  <si>
    <t xml:space="preserve">  6625.10510    PREV REPAIR - COURTHOUSE</t>
  </si>
  <si>
    <t>6625  10511</t>
  </si>
  <si>
    <t xml:space="preserve">  6625.10511    PREV REPAIR - LEC       </t>
  </si>
  <si>
    <t>6625  10512</t>
  </si>
  <si>
    <t xml:space="preserve">  6625.10512    PREV REPAIR - RCDKSC    </t>
  </si>
  <si>
    <t>6625  10513</t>
  </si>
  <si>
    <t xml:space="preserve">  6625.10513    PREV REPAIR - WRCSC     </t>
  </si>
  <si>
    <t>6630  10510</t>
  </si>
  <si>
    <t xml:space="preserve">  6630.10510    BLDNG REPRS - COURTHOUSE</t>
  </si>
  <si>
    <t>6630  10511</t>
  </si>
  <si>
    <t xml:space="preserve">  6630.10511    BLDNG REPRS - LEC       </t>
  </si>
  <si>
    <t>6630  10512</t>
  </si>
  <si>
    <t xml:space="preserve">  6630.10512    BLDNG REPRS - RCDKSC    </t>
  </si>
  <si>
    <t>6630  10513</t>
  </si>
  <si>
    <t xml:space="preserve">  6630.10513    BLDNG REPRS - WRCSC     </t>
  </si>
  <si>
    <t>6632  10510</t>
  </si>
  <si>
    <t xml:space="preserve">  6632.10510    REP SMART MONEY - COURTH</t>
  </si>
  <si>
    <t>6725  10510</t>
  </si>
  <si>
    <t xml:space="preserve">  6725.10510    BUILD AUTO T/M - COURTHO</t>
  </si>
  <si>
    <t>6728  10512</t>
  </si>
  <si>
    <t xml:space="preserve">  6728.10512    HVAC-RCSC               </t>
  </si>
  <si>
    <t xml:space="preserve">  3380 FEDERAL AIDS                     </t>
  </si>
  <si>
    <t xml:space="preserve">  3420 SARA GRANT                       </t>
  </si>
  <si>
    <t xml:space="preserve">  6320 CONTRACTED SERVICE               </t>
  </si>
  <si>
    <t>6320  208</t>
  </si>
  <si>
    <t xml:space="preserve">  6320.208      WEATHER SERVICE         </t>
  </si>
  <si>
    <t xml:space="preserve">  6320.300      C/S CODE RED ALERTS     </t>
  </si>
  <si>
    <t xml:space="preserve">  7110.1501     EQUIP - 21 PORT RADIOS  </t>
  </si>
  <si>
    <t xml:space="preserve">  7220.1501     CAPT - BASE STATION CO F</t>
  </si>
  <si>
    <t>7220  201689</t>
  </si>
  <si>
    <t xml:space="preserve">  7220.201689   CAPT - RADIOS COMMD POST</t>
  </si>
  <si>
    <t xml:space="preserve">  3430 VETERANS SERVICE AID             </t>
  </si>
  <si>
    <t>6320  194</t>
  </si>
  <si>
    <t xml:space="preserve">  6320.194      RELIEF                  </t>
  </si>
  <si>
    <t>6320  196</t>
  </si>
  <si>
    <t xml:space="preserve">  6320.196      BURIAL                  </t>
  </si>
  <si>
    <t>6320  201673</t>
  </si>
  <si>
    <t xml:space="preserve">  6320.201673   VISTA PROGRAM           </t>
  </si>
  <si>
    <t>6721  201154</t>
  </si>
  <si>
    <t xml:space="preserve">  6721.201154   SWM - VETRASPEC         </t>
  </si>
  <si>
    <t>6870  697</t>
  </si>
  <si>
    <t xml:space="preserve">  6870.697      PER DIEMS - BOARD EXPENS</t>
  </si>
  <si>
    <t xml:space="preserve">  6930.697      TRAVEL - BOARD EXPENSES </t>
  </si>
  <si>
    <t>Veterans - Non Lapsing</t>
  </si>
  <si>
    <t>5245  5360</t>
  </si>
  <si>
    <t xml:space="preserve">  5245.5360     DONATIONS - VET RELIEF  </t>
  </si>
  <si>
    <t xml:space="preserve">  6320.100      C/S FINANCIAL ASSISTANCE</t>
  </si>
  <si>
    <t>6320  195</t>
  </si>
  <si>
    <t xml:space="preserve">  6320.195      TRANSPORTATION          </t>
  </si>
  <si>
    <t>Cultural Activities</t>
  </si>
  <si>
    <t>6320  150</t>
  </si>
  <si>
    <t xml:space="preserve">  6320.150      RAM MUSEUM              </t>
  </si>
  <si>
    <t>6320  2</t>
  </si>
  <si>
    <t xml:space="preserve">  6320.2        CON SER MUSEUM          </t>
  </si>
  <si>
    <t xml:space="preserve">  6320.400      ZOO ENDOWMENT           </t>
  </si>
  <si>
    <t>6320  600</t>
  </si>
  <si>
    <t xml:space="preserve">  6320.600      RACINE AGRICULTURE SOCIE</t>
  </si>
  <si>
    <t>6320  750</t>
  </si>
  <si>
    <t xml:space="preserve">  6320.750      SEWFRC - FOX RIVER COMM </t>
  </si>
  <si>
    <t xml:space="preserve">  6320.800      FOX RIVER RESTORATION   </t>
  </si>
  <si>
    <t>6320  850</t>
  </si>
  <si>
    <t xml:space="preserve">  6320.850      FAITH HOPE &amp; LOVE       </t>
  </si>
  <si>
    <t>6320  875</t>
  </si>
  <si>
    <t xml:space="preserve">  6320.875      ABSOLUTELY WATERFORD    </t>
  </si>
  <si>
    <t>6320  900</t>
  </si>
  <si>
    <t xml:space="preserve">  6320.900      WIND POINT LIGHTHOUSE   </t>
  </si>
  <si>
    <t>6320  950</t>
  </si>
  <si>
    <t xml:space="preserve">  6320.950      FOCUS ON FATHERS        </t>
  </si>
  <si>
    <t>7013  2</t>
  </si>
  <si>
    <t xml:space="preserve">  7013.2        MUSEUM COPIES           </t>
  </si>
  <si>
    <t>Lakeshore Library</t>
  </si>
  <si>
    <t>Medical Examiners Office</t>
  </si>
  <si>
    <t xml:space="preserve">  4590 MEDICAL EXAMINER FEES            </t>
  </si>
  <si>
    <t xml:space="preserve">  7047 DISPOSABLE SUPPLIES              </t>
  </si>
  <si>
    <t>ME - On Call Deputies</t>
  </si>
  <si>
    <t>ME - Non Lapsing</t>
  </si>
  <si>
    <t>6320  3303</t>
  </si>
  <si>
    <t xml:space="preserve">  6320.3303     C/S TRANSPORT           </t>
  </si>
  <si>
    <t>6320  9735</t>
  </si>
  <si>
    <t xml:space="preserve">  6320.9735     C/S UNCLAIMED DISPOSITIO</t>
  </si>
  <si>
    <t xml:space="preserve">  6420 PHYSICIANS                       </t>
  </si>
  <si>
    <t>Contingent Fund</t>
  </si>
  <si>
    <t xml:space="preserve">  6126 SALARY ADJ/RECLASS BUDGET        </t>
  </si>
  <si>
    <t xml:space="preserve">  8503 CONTINGENT ACCOUNT               </t>
  </si>
  <si>
    <t>8503  6490</t>
  </si>
  <si>
    <t xml:space="preserve">  8503.6490     TEMP HELP INS CONTINGENT</t>
  </si>
  <si>
    <t>Operating Transfers</t>
  </si>
  <si>
    <t>8540  00015</t>
  </si>
  <si>
    <t xml:space="preserve">  8540.00015    IN TRNSFER HSD          </t>
  </si>
  <si>
    <t>8540  00030</t>
  </si>
  <si>
    <t xml:space="preserve">  8540.00030    IN TRNSFR CAPT PROJ     </t>
  </si>
  <si>
    <t>8540  00044</t>
  </si>
  <si>
    <t xml:space="preserve">  8540.00044    IN TRNSFR CO TRUNK HWY  </t>
  </si>
  <si>
    <t>8540  00050</t>
  </si>
  <si>
    <t xml:space="preserve">  8540.00050    IN TRNSFR RIDGEWOOD     </t>
  </si>
  <si>
    <t>8540  00057</t>
  </si>
  <si>
    <t xml:space="preserve">  8540.00057    IN TRNSFR BEHAVIOR HEALT</t>
  </si>
  <si>
    <t>8540  00064</t>
  </si>
  <si>
    <t xml:space="preserve">  8540.00064    IN TRNSFR BILLABLE      </t>
  </si>
  <si>
    <t>8540  00065</t>
  </si>
  <si>
    <t xml:space="preserve">  8540.00065    IN TRNSFR FRINGE BENEFI </t>
  </si>
  <si>
    <t>8540  00066</t>
  </si>
  <si>
    <t xml:space="preserve">  8540.00066    IN TRNSFR FLEET         </t>
  </si>
  <si>
    <t>8560  00015</t>
  </si>
  <si>
    <t xml:space="preserve">  8560.00015    OUT TRNSFR HSD          </t>
  </si>
  <si>
    <t>8560  00030</t>
  </si>
  <si>
    <t xml:space="preserve">  8560.00030    OUT TRNSFR CAPT PROJ    </t>
  </si>
  <si>
    <t>8560  00044</t>
  </si>
  <si>
    <t xml:space="preserve">  8560.00044    OUT TRNSFR CO TRUNK MAIN</t>
  </si>
  <si>
    <t>8560  00050</t>
  </si>
  <si>
    <t xml:space="preserve">  8560.00050    OUT TRNSFR RIDGEWOOD    </t>
  </si>
  <si>
    <t>8560  00057</t>
  </si>
  <si>
    <t xml:space="preserve">  8560.00057    OUT TRNSFR BEHAVIOR HEAL</t>
  </si>
  <si>
    <t>8560  00064</t>
  </si>
  <si>
    <t xml:space="preserve">  8560.00064    OUT TRNSFR ROAD         </t>
  </si>
  <si>
    <t>8560  00066</t>
  </si>
  <si>
    <t xml:space="preserve">  8560.00066    OUT TRNSFR FLEET        </t>
  </si>
  <si>
    <t>2010 Build America Bonds</t>
  </si>
  <si>
    <t xml:space="preserve">  7420 PRINCIPAL PAYMENTS               </t>
  </si>
  <si>
    <t xml:space="preserve">  7440 INTEREST PAYMENTS                </t>
  </si>
  <si>
    <t>7440  100</t>
  </si>
  <si>
    <t xml:space="preserve">  7440.100      INT PYMT REBATE         </t>
  </si>
  <si>
    <t>2010 Recovery Zone Bonds</t>
  </si>
  <si>
    <t>2011 Gen OB Bonds</t>
  </si>
  <si>
    <t>2012 Gen OB Bonds</t>
  </si>
  <si>
    <t>2012 Taxable Bonds</t>
  </si>
  <si>
    <t>2012 Bond Prior Serv</t>
  </si>
  <si>
    <t xml:space="preserve">  8505 INT PRIOR SERV REVENUE           </t>
  </si>
  <si>
    <t>2013 Refunding Bonds</t>
  </si>
  <si>
    <t>2013 Taxable Bonds</t>
  </si>
  <si>
    <t>2013 Gen OB Bonds</t>
  </si>
  <si>
    <t>2014 Taxable Bonds</t>
  </si>
  <si>
    <t>2014 Gen OB Bonds</t>
  </si>
  <si>
    <t>2015 Taxable Bonds</t>
  </si>
  <si>
    <t>2015 Gen OB Refunding</t>
  </si>
  <si>
    <t>2016 Taxable Bonds</t>
  </si>
  <si>
    <t>2016 Gen OB Refund</t>
  </si>
  <si>
    <t>County Schools</t>
  </si>
  <si>
    <t xml:space="preserve">  6260 GROUP INSURANCE RETIREE          </t>
  </si>
  <si>
    <t>4675  900</t>
  </si>
  <si>
    <t xml:space="preserve">  4675.900      RENT RESTAURANT         </t>
  </si>
  <si>
    <t xml:space="preserve">  4860 SLIP FEES                        </t>
  </si>
  <si>
    <t>4860  100</t>
  </si>
  <si>
    <t xml:space="preserve">  4860.100      ANNUAL SLIP FEES        </t>
  </si>
  <si>
    <t>4860  105</t>
  </si>
  <si>
    <t xml:space="preserve">  4860.105      MONTHLY SLIP FEES       </t>
  </si>
  <si>
    <t>4860  110</t>
  </si>
  <si>
    <t xml:space="preserve">  4860.110      TRANSIENT SLIP FEES     </t>
  </si>
  <si>
    <t>4860  199</t>
  </si>
  <si>
    <t xml:space="preserve">  4860.199      DISCOUNT ON SLIP FEES   </t>
  </si>
  <si>
    <t>5225  200</t>
  </si>
  <si>
    <t xml:space="preserve">  5225.200      FUEL SALES - UNLEADED   </t>
  </si>
  <si>
    <t>5225  205</t>
  </si>
  <si>
    <t xml:space="preserve">  5225.205      FUEL SALES - DIESEL     </t>
  </si>
  <si>
    <t xml:space="preserve">  5287 GENERAL STORE SALES              </t>
  </si>
  <si>
    <t xml:space="preserve">  5705 MISC REVENUES                    </t>
  </si>
  <si>
    <t xml:space="preserve">  6320.100      C/S MARINA MANAGEMENT   </t>
  </si>
  <si>
    <t>6320  101</t>
  </si>
  <si>
    <t xml:space="preserve">  6320.101      C/S MARINA MGMT-SG BONUS</t>
  </si>
  <si>
    <t>6320  105</t>
  </si>
  <si>
    <t xml:space="preserve">  6320.105      C/S MARINA MGMT RHM     </t>
  </si>
  <si>
    <t>6320  115</t>
  </si>
  <si>
    <t xml:space="preserve">  6320.115      C/S MAINT CONTRACTS     </t>
  </si>
  <si>
    <t>6320  120</t>
  </si>
  <si>
    <t xml:space="preserve">  6320.120      C/S SECURITY            </t>
  </si>
  <si>
    <t>6320  125</t>
  </si>
  <si>
    <t xml:space="preserve">  6320.125      C/S DISH NETWORK        </t>
  </si>
  <si>
    <t xml:space="preserve">  6320.200      C/S FUEL START/CLOSE    </t>
  </si>
  <si>
    <t>6320  500</t>
  </si>
  <si>
    <t xml:space="preserve">  6320.500      C/S DOCK START/CLOSE    </t>
  </si>
  <si>
    <t>6320  510</t>
  </si>
  <si>
    <t xml:space="preserve">  6320.510      C/S CLEANING DOCK RR    </t>
  </si>
  <si>
    <t>6320  515</t>
  </si>
  <si>
    <t xml:space="preserve">  6320.515      C/S DECK CLEANING       </t>
  </si>
  <si>
    <t xml:space="preserve">  6320.600      C/S POOL START/CLOSE    </t>
  </si>
  <si>
    <t>6490  10</t>
  </si>
  <si>
    <t xml:space="preserve">  6490.10       TEMP HELP - SG STAFF    </t>
  </si>
  <si>
    <t>6490  100</t>
  </si>
  <si>
    <t xml:space="preserve">  6490.100      TEMP HELP - PIE STAFF   </t>
  </si>
  <si>
    <t>6545  100</t>
  </si>
  <si>
    <t xml:space="preserve">  6545.100      INSP - OTHERS           </t>
  </si>
  <si>
    <t>6620  200</t>
  </si>
  <si>
    <t xml:space="preserve">  6620.200      EQUIP REP - FUEL SYSTEM </t>
  </si>
  <si>
    <t>6620  600</t>
  </si>
  <si>
    <t xml:space="preserve">  6620.600      EQUIP REP - POOL/SPAS   </t>
  </si>
  <si>
    <t xml:space="preserve">  6630 BUILDING REPAIRS-MAINT           </t>
  </si>
  <si>
    <t>6630  100</t>
  </si>
  <si>
    <t xml:space="preserve">  6630.100      MAIN BUILDING W/O RESTAU</t>
  </si>
  <si>
    <t>6630  200</t>
  </si>
  <si>
    <t xml:space="preserve">  6630.200      FUELING BUILDING        </t>
  </si>
  <si>
    <t>6630  500</t>
  </si>
  <si>
    <t xml:space="preserve">  6630.500      WEST DOCK RESTROOMS     </t>
  </si>
  <si>
    <t>6630  505</t>
  </si>
  <si>
    <t xml:space="preserve">  6630.505      EAST DOCK RESTROOMS     </t>
  </si>
  <si>
    <t>6650  100</t>
  </si>
  <si>
    <t xml:space="preserve">  6650.100      LANDSCAPE/PLANTINGS     </t>
  </si>
  <si>
    <t>6650  105</t>
  </si>
  <si>
    <t xml:space="preserve">  6650.105      PARKING LOTS            </t>
  </si>
  <si>
    <t xml:space="preserve">  6652 DOCK MAINTENANCE                 </t>
  </si>
  <si>
    <t>6652  500</t>
  </si>
  <si>
    <t xml:space="preserve">  6652.500      ROUTINE DOCK REPAIR     </t>
  </si>
  <si>
    <t>6652  505</t>
  </si>
  <si>
    <t xml:space="preserve">  6652.505      WATER/ELEC DOCK REPAIR  </t>
  </si>
  <si>
    <t xml:space="preserve">  6653 WEED CONTROL                     </t>
  </si>
  <si>
    <t xml:space="preserve">  6655 SNOW REMOVAL                     </t>
  </si>
  <si>
    <t xml:space="preserve">  6690 WATER/SEWAGE                     </t>
  </si>
  <si>
    <t xml:space="preserve">  6721.100      SWM-WEBRESERVE          </t>
  </si>
  <si>
    <t>6722  104829</t>
  </si>
  <si>
    <t xml:space="preserve">  6722.104829   HWM-BOATERS WI-FI       </t>
  </si>
  <si>
    <t xml:space="preserve">  6907 FINES/PENALTIES                  </t>
  </si>
  <si>
    <t xml:space="preserve">  6914 BUILDING INSURANCE               </t>
  </si>
  <si>
    <t xml:space="preserve">  6915 CLAIMS                           </t>
  </si>
  <si>
    <t xml:space="preserve">  6922 MARKETING                        </t>
  </si>
  <si>
    <t>6923  100</t>
  </si>
  <si>
    <t xml:space="preserve">  6923.100      PROMOTIONS-TRADE SHOW   </t>
  </si>
  <si>
    <t>6923  400</t>
  </si>
  <si>
    <t xml:space="preserve">  6923.400      PROMOTIONS-MERCHANDISE  </t>
  </si>
  <si>
    <t>6930  100</t>
  </si>
  <si>
    <t xml:space="preserve">  6930.100      TRAVEL/MILEAGE TRADE SHO</t>
  </si>
  <si>
    <t>6930  105</t>
  </si>
  <si>
    <t xml:space="preserve">  6930.105      TRAVEL/MILEAGE - OTHER  </t>
  </si>
  <si>
    <t xml:space="preserve">  7040 DUES/MEMBERSHIPS                 </t>
  </si>
  <si>
    <t xml:space="preserve">  7049 MARINA OP SUPPLIES               </t>
  </si>
  <si>
    <t xml:space="preserve">  7076 BANK FEES                        </t>
  </si>
  <si>
    <t xml:space="preserve">  7113 FUEL PURCHASES                   </t>
  </si>
  <si>
    <t>7113  200</t>
  </si>
  <si>
    <t xml:space="preserve">  7113.200      FUEL (UNLEAD/DIESEL RESA</t>
  </si>
  <si>
    <t xml:space="preserve">  7114 BOATER SUPPLIES                  </t>
  </si>
  <si>
    <t xml:space="preserve">  7116 POOL/SPA SUPPLIES                </t>
  </si>
  <si>
    <t xml:space="preserve">  7118.100      TRADE SHOW PROMOTION    </t>
  </si>
  <si>
    <t xml:space="preserve">  7120.300      MAT - BOATER EVENTS     </t>
  </si>
  <si>
    <t>7120  400</t>
  </si>
  <si>
    <t xml:space="preserve">  7120.400      MAT - STORE SALE GOODS  </t>
  </si>
  <si>
    <t>7120  401</t>
  </si>
  <si>
    <t xml:space="preserve">  7120.401      MAT - STORE PARTS       </t>
  </si>
  <si>
    <t xml:space="preserve">  7122 INFRASTRUCTURE SUPPORT           </t>
  </si>
  <si>
    <t xml:space="preserve">  7125 BUILDING SUPPLIES                </t>
  </si>
  <si>
    <t xml:space="preserve">  7126 STORE SUPPLIES-TOOLS             </t>
  </si>
  <si>
    <t xml:space="preserve">  7140 NATURAL GAS                      </t>
  </si>
  <si>
    <t xml:space="preserve">  7150 ELECTRIC                         </t>
  </si>
  <si>
    <t>Reefpoint Marina - Debt Services</t>
  </si>
  <si>
    <t xml:space="preserve">  8590 BOND AMORTIZATIN EXPENSE         </t>
  </si>
  <si>
    <t>Reefpoint Marina - Depreciation</t>
  </si>
  <si>
    <t xml:space="preserve">  7210 DEPRECIATION EXPENSE             </t>
  </si>
  <si>
    <t>Reefpoint  Capital</t>
  </si>
  <si>
    <t xml:space="preserve">  3438 DNR GRANTS                       </t>
  </si>
  <si>
    <t xml:space="preserve">  4800 PARK FEES CHARGED                </t>
  </si>
  <si>
    <t xml:space="preserve">  4805 BOAT LAUNCHING                   </t>
  </si>
  <si>
    <t xml:space="preserve">  4810 CAMPING                          </t>
  </si>
  <si>
    <t xml:space="preserve">  4811 MISC FEES/OTHER RESERVATIONS     </t>
  </si>
  <si>
    <t xml:space="preserve">  4818 ENTRANCE FEES                    </t>
  </si>
  <si>
    <t xml:space="preserve">  4820 PICNIC                           </t>
  </si>
  <si>
    <t xml:space="preserve">  4830 SPORTS                           </t>
  </si>
  <si>
    <t xml:space="preserve">  6120 REG WAGES - HIGHWAY              </t>
  </si>
  <si>
    <t xml:space="preserve">  6122 REG WAGES - OTHER SEASONAL       </t>
  </si>
  <si>
    <t xml:space="preserve">  6123 REG WAGES - PARK ADMINISTRAT     </t>
  </si>
  <si>
    <t xml:space="preserve">  6124 REG WAGES - PARK MANAGERS        </t>
  </si>
  <si>
    <t xml:space="preserve">  6125 OVERTIME WAGES                   </t>
  </si>
  <si>
    <t xml:space="preserve">  6545 FIRE PROTECTION/INSPECTIONS      </t>
  </si>
  <si>
    <t xml:space="preserve">  6631 RESTROOM CONTRACTS               </t>
  </si>
  <si>
    <t xml:space="preserve">  6651 MOWING CONTRACTS                 </t>
  </si>
  <si>
    <t xml:space="preserve">  6652 FORESTRY CONTRACTS               </t>
  </si>
  <si>
    <t xml:space="preserve">  6690 WATER/SEWER                      </t>
  </si>
  <si>
    <t xml:space="preserve">  6912 PUBLIC INSURANCE EXPENSE         </t>
  </si>
  <si>
    <t xml:space="preserve">  6918 PERMITS                          </t>
  </si>
  <si>
    <t xml:space="preserve">  7112 PLUMB/ELEC/HVAC SUPPLIES         </t>
  </si>
  <si>
    <t xml:space="preserve">  7113 RECREATION/AMENITIES             </t>
  </si>
  <si>
    <t xml:space="preserve">  7116 LANDSCAPE/GRND IMPROVEMEN        </t>
  </si>
  <si>
    <t xml:space="preserve">  7119 DOG PARKS                        </t>
  </si>
  <si>
    <t xml:space="preserve">  8010 INCIDENTAL LABOR                 </t>
  </si>
  <si>
    <t xml:space="preserve">  8020 SMALL TOOLS                      </t>
  </si>
  <si>
    <t xml:space="preserve">  8030 MACHINERY                        </t>
  </si>
  <si>
    <t>525 Total</t>
  </si>
  <si>
    <t xml:space="preserve">  4855 HIGHWAY PERMIT FEES              </t>
  </si>
  <si>
    <t xml:space="preserve">  5991 COUNTY TRANSFER                  </t>
  </si>
  <si>
    <t xml:space="preserve">  6299 ACCRUED BENEFITS                 </t>
  </si>
  <si>
    <t>640 Total</t>
  </si>
  <si>
    <t xml:space="preserve">  3470 RECORDS &amp; REPORTS                </t>
  </si>
  <si>
    <t xml:space="preserve">  8040 CLOSING CHARGEBACKS              </t>
  </si>
  <si>
    <t>641 Total</t>
  </si>
  <si>
    <t>642 Total</t>
  </si>
  <si>
    <t>643 Total</t>
  </si>
  <si>
    <t xml:space="preserve">  5743 ACCIDENT REIMBURSEMENT           </t>
  </si>
  <si>
    <t xml:space="preserve">  5750 SALE OF MATERIALS                </t>
  </si>
  <si>
    <t xml:space="preserve">  6326 MEDICAL-RANDOM DRUG TEST         </t>
  </si>
  <si>
    <t xml:space="preserve">  6357 ASSESSMENTS-DRAINAGE DISRICT     </t>
  </si>
  <si>
    <t xml:space="preserve">  6900 PHONES                           </t>
  </si>
  <si>
    <t xml:space="preserve">  8032 SALT CHARGES                     </t>
  </si>
  <si>
    <t xml:space="preserve">  8035 GRAVEL/ASPHALT TRANSFER          </t>
  </si>
  <si>
    <t>644 Total</t>
  </si>
  <si>
    <t>645 Total</t>
  </si>
  <si>
    <t xml:space="preserve">  6320 CONTRACT WAGES                   </t>
  </si>
  <si>
    <t>646 Total</t>
  </si>
  <si>
    <t xml:space="preserve">  3473 STATE ROUTINE MAINT BUDGET       </t>
  </si>
  <si>
    <t>641000 Total</t>
  </si>
  <si>
    <t xml:space="preserve">  3478 STATE DESCRIT. BUDGET            </t>
  </si>
  <si>
    <t>642000 Total</t>
  </si>
  <si>
    <t xml:space="preserve">  3483 BUDGET REVENUE                   </t>
  </si>
  <si>
    <t>644000 Total</t>
  </si>
  <si>
    <t>648000 Total</t>
  </si>
  <si>
    <t xml:space="preserve">  5980 ALL I.L. CHARGEBACKS             </t>
  </si>
  <si>
    <t xml:space="preserve">  6140 VACATION                         </t>
  </si>
  <si>
    <t xml:space="preserve">  6145 CASUAL TIME/SICK TIME            </t>
  </si>
  <si>
    <t xml:space="preserve">  6150 HOLIDAY                          </t>
  </si>
  <si>
    <t xml:space="preserve">  6155 JURY                             </t>
  </si>
  <si>
    <t xml:space="preserve">  6160 FUNERAL                          </t>
  </si>
  <si>
    <t xml:space="preserve">  6165 FLOATING HOLIDAY                 </t>
  </si>
  <si>
    <t>650 Total</t>
  </si>
  <si>
    <t xml:space="preserve">  5985 ALL SMALL TOOL CHARGEBACKS       </t>
  </si>
  <si>
    <t>660 Total</t>
  </si>
  <si>
    <t xml:space="preserve">  3000 REVENUES                         </t>
  </si>
  <si>
    <t>661 Total</t>
  </si>
  <si>
    <t xml:space="preserve">  5990 STORAGE REV CLOSE TO MACHINE     </t>
  </si>
  <si>
    <t xml:space="preserve">  5992 IVES BUILDING COST XFERS         </t>
  </si>
  <si>
    <t xml:space="preserve">  6670 CONTRACT JANITORIAL              </t>
  </si>
  <si>
    <t>662 Total</t>
  </si>
  <si>
    <t>663 Total</t>
  </si>
  <si>
    <t xml:space="preserve">  5705 MISC REV RECEIVED                </t>
  </si>
  <si>
    <t xml:space="preserve">  6120 REGULAR WAGES - PRODUCTIV        </t>
  </si>
  <si>
    <t xml:space="preserve">  7070 SHOP TOOLS                       </t>
  </si>
  <si>
    <t xml:space="preserve">  7113 PARTS VARIANCE TO OH             </t>
  </si>
  <si>
    <t>664 Total</t>
  </si>
  <si>
    <t xml:space="preserve">  5988 MACHINERY CHARGEBACKS            </t>
  </si>
  <si>
    <t xml:space="preserve">  6120 REGULAR WAGES - PRODUCITVE       </t>
  </si>
  <si>
    <t xml:space="preserve">  6917 VEHICLE FIRE EXT INSP            </t>
  </si>
  <si>
    <t>665 Total</t>
  </si>
  <si>
    <t xml:space="preserve">  3464 CAR POOL FLEET REVENUE           </t>
  </si>
  <si>
    <t xml:space="preserve">  8040 SHOP OVERHEAD ALLOCATION         </t>
  </si>
  <si>
    <t>668 Total</t>
  </si>
  <si>
    <t>3500</t>
  </si>
  <si>
    <t>999998</t>
  </si>
  <si>
    <t>INTOXICATED DRIVER</t>
  </si>
  <si>
    <t>5103300</t>
  </si>
  <si>
    <t>301500</t>
  </si>
  <si>
    <t>4370</t>
  </si>
  <si>
    <t>CLIENT FEES COUNSELING REVENUES</t>
  </si>
  <si>
    <t>315015</t>
  </si>
  <si>
    <t>4600</t>
  </si>
  <si>
    <t>CLIENT FEES ASSESMENT REVENUES</t>
  </si>
  <si>
    <t>311450</t>
  </si>
  <si>
    <t>INTOXICATED DRIVER PROGRAM</t>
  </si>
  <si>
    <t>000570</t>
  </si>
  <si>
    <t>SUBSTANCE ABUSE BLOCK GRANT</t>
  </si>
  <si>
    <t>5103200</t>
  </si>
  <si>
    <t>5711408</t>
  </si>
  <si>
    <t>000589</t>
  </si>
  <si>
    <t>AODA INNER CITY</t>
  </si>
  <si>
    <t>AODA PREVENTION</t>
  </si>
  <si>
    <t>5711507</t>
  </si>
  <si>
    <t>5103507</t>
  </si>
  <si>
    <t>999881</t>
  </si>
  <si>
    <t>STAR QI STIPEND</t>
  </si>
  <si>
    <t>999999</t>
  </si>
  <si>
    <t>HSD INTERGOVERNMENTAL - UA'S</t>
  </si>
  <si>
    <t>CLIENT FEES REVENUES</t>
  </si>
  <si>
    <t>AODA</t>
  </si>
  <si>
    <t>5711508</t>
  </si>
  <si>
    <t>999871</t>
  </si>
  <si>
    <t>AODA IN JAIL DOC GRANT</t>
  </si>
  <si>
    <t>5111605</t>
  </si>
  <si>
    <t xml:space="preserve">AODA JAIL ALTERNATIVES    </t>
  </si>
  <si>
    <t>5711509</t>
  </si>
  <si>
    <t>999771</t>
  </si>
  <si>
    <t>TREATMENT ALTERNATIVES AND DIVERSION GRANT</t>
  </si>
  <si>
    <t>5111606</t>
  </si>
  <si>
    <t>ALCOHOL AND DRUG TREATMENT COURT</t>
  </si>
  <si>
    <t>5711510</t>
  </si>
  <si>
    <t>999671</t>
  </si>
  <si>
    <t>VETERANS COURT GRANT</t>
  </si>
  <si>
    <t>5111607</t>
  </si>
  <si>
    <t>VETERANS TREATMENT COURT</t>
  </si>
  <si>
    <t>5711511</t>
  </si>
  <si>
    <t>4435</t>
  </si>
  <si>
    <t>999571</t>
  </si>
  <si>
    <t>BOOKING FEE</t>
  </si>
  <si>
    <t>5111608</t>
  </si>
  <si>
    <t>311200</t>
  </si>
  <si>
    <t>RACINE COUNTY ALTERNATIVES PROGRAM</t>
  </si>
  <si>
    <t>5711512</t>
  </si>
  <si>
    <t>999471</t>
  </si>
  <si>
    <t>COUNSELING FEE</t>
  </si>
  <si>
    <t>5111609</t>
  </si>
  <si>
    <t>TETRAHYDROCANNABINOL (THC) ALTERNATIVE SOLUTION CLASS</t>
  </si>
  <si>
    <t>MENTAL HEALTH BLOCK GRANT</t>
  </si>
  <si>
    <t>5102501</t>
  </si>
  <si>
    <t>MEDICAID SERVICE REVENUES</t>
  </si>
  <si>
    <t>302100</t>
  </si>
  <si>
    <t>CRISIS INTERVENTION</t>
  </si>
  <si>
    <t xml:space="preserve">CLIENT FEES </t>
  </si>
  <si>
    <t>5102507</t>
  </si>
  <si>
    <t>MENTAL HEALTH TREATMENT SERVICES</t>
  </si>
  <si>
    <t>FAMILY CARE</t>
  </si>
  <si>
    <t>5102509</t>
  </si>
  <si>
    <t>302101</t>
  </si>
  <si>
    <t>MEDICAID SERVICE REVENUE</t>
  </si>
  <si>
    <t>COMMUNITY SUPPORT PROGRAM</t>
  </si>
  <si>
    <t>5102510</t>
  </si>
  <si>
    <t>COMPREHENSIVE COMMUNITY SERVICES</t>
  </si>
  <si>
    <t>ADULT PROTECTIVE SERVICES REVENUE</t>
  </si>
  <si>
    <t>5108604</t>
  </si>
  <si>
    <t>ELDER ABUSE</t>
  </si>
  <si>
    <t>CLIENT FEES</t>
  </si>
  <si>
    <t>ADULT PROTECTIVE SERVICES</t>
  </si>
  <si>
    <t>COORDINATED SERVICES TEAM</t>
  </si>
  <si>
    <t>5102604</t>
  </si>
  <si>
    <t xml:space="preserve">MEDICAID SERVICE REVENUE </t>
  </si>
  <si>
    <t>TARGETED CASE MANAGEMENT</t>
  </si>
  <si>
    <t>ALZHEIMERS FAMILY SUPPORT</t>
  </si>
  <si>
    <t>5108104</t>
  </si>
  <si>
    <t>SUPPORTIVE HOME CARE</t>
  </si>
  <si>
    <t>CONGREGATE DONATIONS</t>
  </si>
  <si>
    <t>5108401</t>
  </si>
  <si>
    <t>327060</t>
  </si>
  <si>
    <t>AGING III-C-1</t>
  </si>
  <si>
    <t>CONGREGATE MEALS</t>
  </si>
  <si>
    <t>HOME DELIVERED DONATIONS</t>
  </si>
  <si>
    <t>5108402</t>
  </si>
  <si>
    <t>327065</t>
  </si>
  <si>
    <t>MCO HOME DELIVERED MEALS</t>
  </si>
  <si>
    <t>AGING III-C-2</t>
  </si>
  <si>
    <t>NSIP</t>
  </si>
  <si>
    <t>HOME DELIVERED MEALS</t>
  </si>
  <si>
    <t>BENEFIT SPECIALIST</t>
  </si>
  <si>
    <t>5108300</t>
  </si>
  <si>
    <t>SPAP BENEFIT</t>
  </si>
  <si>
    <t>AGING III-B</t>
  </si>
  <si>
    <t>AGING SHIP</t>
  </si>
  <si>
    <t>ADVOCACY &amp; DEFENSE RESOURCES</t>
  </si>
  <si>
    <t>STATE SENIOR COMMUNITY SERVICES</t>
  </si>
  <si>
    <t>AGING III-D</t>
  </si>
  <si>
    <t>AGING III-E</t>
  </si>
  <si>
    <t>OTHER COMMUNITY SERVICES</t>
  </si>
  <si>
    <t>ADRC-DBS-I &amp; A (FED)</t>
  </si>
  <si>
    <t>5108200</t>
  </si>
  <si>
    <t>ADRC I &amp; A FED</t>
  </si>
  <si>
    <t>ADRC-SCREEN-FED</t>
  </si>
  <si>
    <t>ADRC STATE</t>
  </si>
  <si>
    <t>AGING AND DISABILITY RESOURCE CENTER</t>
  </si>
  <si>
    <t>COMMUNITY MENTAL HEALTH PROGRAMS</t>
  </si>
  <si>
    <t>5102990</t>
  </si>
  <si>
    <t>BASIC COUNTY ALLOCATION</t>
  </si>
  <si>
    <t>STATE/COUNTY MATCH</t>
  </si>
  <si>
    <t>WIMCR COLLECTIONS</t>
  </si>
  <si>
    <t>OPERATIONS</t>
  </si>
  <si>
    <t>NEW FREEDOM</t>
  </si>
  <si>
    <t>5108107</t>
  </si>
  <si>
    <t>85.21 SPEC TRANS</t>
  </si>
  <si>
    <t>SPECIALIZED TRANSPORTATION</t>
  </si>
  <si>
    <t>5710507</t>
  </si>
  <si>
    <t>6320</t>
  </si>
  <si>
    <t>RACINE PSYCHOLOGICAL SERVICES</t>
  </si>
  <si>
    <t>404500</t>
  </si>
  <si>
    <t>GOODWILL INDUSTRIES</t>
  </si>
  <si>
    <t>INTOXICATED DRIVER - TOTAL</t>
  </si>
  <si>
    <t>6900</t>
  </si>
  <si>
    <t>TELEPHONE - INTOX DRIVER</t>
  </si>
  <si>
    <t>435000</t>
  </si>
  <si>
    <t>6940</t>
  </si>
  <si>
    <t>TRAINING INTOX DRIVER</t>
  </si>
  <si>
    <t>438500</t>
  </si>
  <si>
    <t>7010</t>
  </si>
  <si>
    <t>OFFICE SUPPLIES - INTOX DRIVER</t>
  </si>
  <si>
    <t>441500</t>
  </si>
  <si>
    <t>7013</t>
  </si>
  <si>
    <t>COPY COSTS - INTOX DRIVER</t>
  </si>
  <si>
    <t>442500</t>
  </si>
  <si>
    <t>7015</t>
  </si>
  <si>
    <t>PRINTING - INTOX DRIVER</t>
  </si>
  <si>
    <t>443000</t>
  </si>
  <si>
    <t>7030</t>
  </si>
  <si>
    <t>POSTAGE - INTOX DRIVER</t>
  </si>
  <si>
    <t>444000</t>
  </si>
  <si>
    <t>7058</t>
  </si>
  <si>
    <t>OTHER SUPPLIES - INTOX DRIVER</t>
  </si>
  <si>
    <t>446020</t>
  </si>
  <si>
    <t>7110</t>
  </si>
  <si>
    <t>EQUIPMENT - INTOX DRIVER</t>
  </si>
  <si>
    <t>451000</t>
  </si>
  <si>
    <t>CONTRACTED SERVICES</t>
  </si>
  <si>
    <t>FOCUS ON COMMUNITY (Lifeskills)</t>
  </si>
  <si>
    <t>UNSPECIFIED</t>
  </si>
  <si>
    <t>SABG - TOTAL</t>
  </si>
  <si>
    <t>FOCUS ON COMMUNITY (All Stars)</t>
  </si>
  <si>
    <t>AODA INNER CITY - TOTAL</t>
  </si>
  <si>
    <t>6920</t>
  </si>
  <si>
    <t>ADVERTISING - SABG</t>
  </si>
  <si>
    <t>437500</t>
  </si>
  <si>
    <t>6930</t>
  </si>
  <si>
    <t>TRAVEL - SABG</t>
  </si>
  <si>
    <t>438000</t>
  </si>
  <si>
    <t>TRAINING - SABG</t>
  </si>
  <si>
    <t>OFFICE SUPPLIES - SABG</t>
  </si>
  <si>
    <t>PRINTING - SABG</t>
  </si>
  <si>
    <t>7020</t>
  </si>
  <si>
    <t>PUBLICATIONS - SABG</t>
  </si>
  <si>
    <t>443500</t>
  </si>
  <si>
    <t>ORTELL, DR. STEVEN</t>
  </si>
  <si>
    <t>STAR QI STIPEND - TOTAL</t>
  </si>
  <si>
    <t>6326</t>
  </si>
  <si>
    <t>MEDICAL (UA FEE) - RACINE COUNTY</t>
  </si>
  <si>
    <t>407015</t>
  </si>
  <si>
    <t>OTHER SUPPLIES - SABG</t>
  </si>
  <si>
    <t>OTHER SUPPLIES (UA CUPS) - RACINE COUNTY</t>
  </si>
  <si>
    <t>EQUIPMENT - SABG</t>
  </si>
  <si>
    <t>AODA TREATMENT</t>
  </si>
  <si>
    <t>AODA JAIL - TOTAL</t>
  </si>
  <si>
    <t>TELEPHONE</t>
  </si>
  <si>
    <t>TRAINING - AODA JAIL</t>
  </si>
  <si>
    <t>OFFICE SUPPLIES - AODA JAIL</t>
  </si>
  <si>
    <t>COPY COSTS - AODA JAIL</t>
  </si>
  <si>
    <t>PRINTING - AODA JAIL</t>
  </si>
  <si>
    <t>PUBLICATIONS - AODA JAIL</t>
  </si>
  <si>
    <t>OTHER SUPPLIES - AODA JAIL</t>
  </si>
  <si>
    <t>AODA JAIL ALTERNATIVES</t>
  </si>
  <si>
    <t>6120</t>
  </si>
  <si>
    <t>REGULAR WAGES</t>
  </si>
  <si>
    <t>401000</t>
  </si>
  <si>
    <t>6210</t>
  </si>
  <si>
    <t>WORKERS COMP</t>
  </si>
  <si>
    <t>402210</t>
  </si>
  <si>
    <t>6220</t>
  </si>
  <si>
    <t>SOCIAL SECURITY</t>
  </si>
  <si>
    <t>402220</t>
  </si>
  <si>
    <t>6230</t>
  </si>
  <si>
    <t>RETIREMENT</t>
  </si>
  <si>
    <t>402230</t>
  </si>
  <si>
    <t>6240</t>
  </si>
  <si>
    <t>DISABILITY INSURANCE</t>
  </si>
  <si>
    <t>402240</t>
  </si>
  <si>
    <t>6260</t>
  </si>
  <si>
    <t>GROUP INSURANCE</t>
  </si>
  <si>
    <t>402260</t>
  </si>
  <si>
    <t>6270</t>
  </si>
  <si>
    <t>LIFE INSURANCE</t>
  </si>
  <si>
    <t>402270</t>
  </si>
  <si>
    <t>ALCOHOL AND DRUG TREATMENT COURT - TOTAL</t>
  </si>
  <si>
    <t>6912</t>
  </si>
  <si>
    <t>PUBLIC INSURANCE</t>
  </si>
  <si>
    <t>436000</t>
  </si>
  <si>
    <t>TRAVEL</t>
  </si>
  <si>
    <t>OFFICE SUPPLIES</t>
  </si>
  <si>
    <t>VETERANS TREATMENT COURT - TOTAL</t>
  </si>
  <si>
    <t>RACINE COUNTY ALTERNATIVES PROGRAM - TOTAL</t>
  </si>
  <si>
    <t>TASC  - TOTAL</t>
  </si>
  <si>
    <t>5714104</t>
  </si>
  <si>
    <t>000561</t>
  </si>
  <si>
    <t>5102700</t>
  </si>
  <si>
    <t>DHS BCA - TOTAL</t>
  </si>
  <si>
    <t>SUPPORTED APARTMENT SERVICES</t>
  </si>
  <si>
    <t>2015 ADP =&gt; 2 @ $47.49</t>
  </si>
  <si>
    <t>2016 Budget:  @ $42.35</t>
  </si>
  <si>
    <t>2017 Budget: 2 @ $49.00</t>
  </si>
  <si>
    <t>5714202</t>
  </si>
  <si>
    <t>ADULT FAMILY HOME SERVICES</t>
  </si>
  <si>
    <t>2015 ADP =&gt; 24 @ $112.75</t>
  </si>
  <si>
    <t>2016 Budget: 22 @ $136.59</t>
  </si>
  <si>
    <t>2017 Budget: 24 @ $133.00</t>
  </si>
  <si>
    <t>5714501</t>
  </si>
  <si>
    <t>REGULAR WAGES - DHS BCA</t>
  </si>
  <si>
    <t>6125</t>
  </si>
  <si>
    <t>REGULAR WAGES OVERTIME - DHS BCA</t>
  </si>
  <si>
    <t>401125</t>
  </si>
  <si>
    <t>WORKERS COMP - DHS BCA</t>
  </si>
  <si>
    <t>SOCIAL SECURITY - DHS BCA</t>
  </si>
  <si>
    <t>RETIREMENT - DHS BCA</t>
  </si>
  <si>
    <t>DISABILITY INSURANCE - DHS BCA</t>
  </si>
  <si>
    <t>GROUP INSURANCE - DHS BCA</t>
  </si>
  <si>
    <t>LIFE INSURANCE - DHS BCA</t>
  </si>
  <si>
    <t xml:space="preserve"> </t>
  </si>
  <si>
    <t>000516</t>
  </si>
  <si>
    <t>PREMIER WORKFORCE SOLUTIONS</t>
  </si>
  <si>
    <t>COMMUNITY MENTAL HEALTH - TOTAL</t>
  </si>
  <si>
    <t>UNSPECIFIED (PROPERTY TAX LEVY-MENDOTA)</t>
  </si>
  <si>
    <t>000569</t>
  </si>
  <si>
    <t>PREMIER WORKFORCE SOLUTIONS (MR)</t>
  </si>
  <si>
    <t>MHBG - TOTAL</t>
  </si>
  <si>
    <t>6680</t>
  </si>
  <si>
    <t>PEST CONTROL - DHS BCA</t>
  </si>
  <si>
    <t>424250</t>
  </si>
  <si>
    <t>TELEPHONE - DHS BCA</t>
  </si>
  <si>
    <t>TRAVEL - DHS BCA</t>
  </si>
  <si>
    <t>TRAINING - DHS BCA</t>
  </si>
  <si>
    <t>OFFICE SUPPLIES - DHS BCA</t>
  </si>
  <si>
    <t>COPY COSTS - DHS BCA</t>
  </si>
  <si>
    <t>PRINTING - DHS BCA</t>
  </si>
  <si>
    <t>PUBLICATIONS</t>
  </si>
  <si>
    <t>7040</t>
  </si>
  <si>
    <t>DUES - DHS BCA</t>
  </si>
  <si>
    <t>444500</t>
  </si>
  <si>
    <t>OTHER SUPPLIES - DHS BCA</t>
  </si>
  <si>
    <t>EQUIPMENT- DHS BCA</t>
  </si>
  <si>
    <t>7135</t>
  </si>
  <si>
    <t>JANITORIAL SUPPLIES</t>
  </si>
  <si>
    <t>446070</t>
  </si>
  <si>
    <t>CRISIS SERVICES</t>
  </si>
  <si>
    <t>5714506</t>
  </si>
  <si>
    <t>COMMUNITY BASED RESIDENTIAL FACILITY</t>
  </si>
  <si>
    <t>2015 ADP =&gt;  43 @ $46.42</t>
  </si>
  <si>
    <t>2016 Budget: 38 @ $50.84</t>
  </si>
  <si>
    <t>2017 Budget: 48 @ $53.00</t>
  </si>
  <si>
    <t>5714507</t>
  </si>
  <si>
    <t>MICKEL, SUSAN MD, PhD.</t>
  </si>
  <si>
    <t>RASZKIEWICZ, STEPHANIE</t>
  </si>
  <si>
    <t>NUNCHUCK, DR. MARY</t>
  </si>
  <si>
    <t>AGAIBY, NAGWA</t>
  </si>
  <si>
    <t>6360</t>
  </si>
  <si>
    <t>INTERPRETERS - DHS BCA</t>
  </si>
  <si>
    <t>409105</t>
  </si>
  <si>
    <t>PUBLIC INSURANCE - DHS BCA</t>
  </si>
  <si>
    <t>EQUIPMENT - DHS BCA</t>
  </si>
  <si>
    <t>5714509</t>
  </si>
  <si>
    <t>SHRED IT USA</t>
  </si>
  <si>
    <t>6840</t>
  </si>
  <si>
    <t>BANK SERVICE FEES - DHS BCA</t>
  </si>
  <si>
    <t>432500</t>
  </si>
  <si>
    <t>PUBLICATIONS - DHS BCA</t>
  </si>
  <si>
    <t>POSTAGE - DHS BCA</t>
  </si>
  <si>
    <t>7051</t>
  </si>
  <si>
    <t>BILLABLE SUPPLIES</t>
  </si>
  <si>
    <t>7120</t>
  </si>
  <si>
    <t>MATERIALS</t>
  </si>
  <si>
    <t>5714510</t>
  </si>
  <si>
    <t>RACINE FRIENDSHIP CLUBHOUSE</t>
  </si>
  <si>
    <t>NUNCHUCK, MARY</t>
  </si>
  <si>
    <t>KENOSHA CO- SHARED COORDINATION</t>
  </si>
  <si>
    <t>5714604</t>
  </si>
  <si>
    <t>000312</t>
  </si>
  <si>
    <t>APS - TOTAL</t>
  </si>
  <si>
    <t>6327</t>
  </si>
  <si>
    <t>MISC CLIENT EXP - APS</t>
  </si>
  <si>
    <t>407500</t>
  </si>
  <si>
    <t>TRAVEL - APS</t>
  </si>
  <si>
    <t>TRAINING - APS</t>
  </si>
  <si>
    <t>PRINTING - APS</t>
  </si>
  <si>
    <t>5714614</t>
  </si>
  <si>
    <t>000515</t>
  </si>
  <si>
    <t>CST-TOTAL</t>
  </si>
  <si>
    <t>5715500</t>
  </si>
  <si>
    <t>5102900</t>
  </si>
  <si>
    <t>UNSPECIFIED (DETOX)</t>
  </si>
  <si>
    <t>PRESCRIPTIONS</t>
  </si>
  <si>
    <t>7060</t>
  </si>
  <si>
    <t>446500</t>
  </si>
  <si>
    <t>AUTHORIZED SERVICES</t>
  </si>
  <si>
    <t>2015 ADP =&gt; 8 @ $537.16</t>
  </si>
  <si>
    <t>2016 Budget: 8 @ $443.24</t>
  </si>
  <si>
    <t>2017 Budget: 9 @ $488.88</t>
  </si>
  <si>
    <t>5721104</t>
  </si>
  <si>
    <t>000381</t>
  </si>
  <si>
    <t>ALZHEIMERS FAMILY SUPPORT - TOTAL</t>
  </si>
  <si>
    <t>412500</t>
  </si>
  <si>
    <t>CONTRACT SERVICES</t>
  </si>
  <si>
    <t>5721401</t>
  </si>
  <si>
    <t>060350</t>
  </si>
  <si>
    <t>HOFFMAN HOUSE</t>
  </si>
  <si>
    <t>PIE MANAGEMENT LLC</t>
  </si>
  <si>
    <t>AGING III-C-1 - TOTAL</t>
  </si>
  <si>
    <t>MEDICAL-RANDOM DRUG TEST</t>
  </si>
  <si>
    <t>6620</t>
  </si>
  <si>
    <t>EQUIPMENT REPAIRS</t>
  </si>
  <si>
    <t>419000</t>
  </si>
  <si>
    <t>6640</t>
  </si>
  <si>
    <t>RENT</t>
  </si>
  <si>
    <t>421000</t>
  </si>
  <si>
    <t>6722</t>
  </si>
  <si>
    <t>HARDWARE MAINTENANCE</t>
  </si>
  <si>
    <t>428000</t>
  </si>
  <si>
    <t>ADVERTISING</t>
  </si>
  <si>
    <t>TRAVEL - III-C-1</t>
  </si>
  <si>
    <t>TRAINING</t>
  </si>
  <si>
    <t>6958</t>
  </si>
  <si>
    <t xml:space="preserve">RECRUITMENT MISC - III-C-1 </t>
  </si>
  <si>
    <t>440250</t>
  </si>
  <si>
    <t>PRINTING</t>
  </si>
  <si>
    <t>DUES - III-C-1</t>
  </si>
  <si>
    <t>OTHER SUPPLIES</t>
  </si>
  <si>
    <t>EQUIPMENT</t>
  </si>
  <si>
    <t>5721402</t>
  </si>
  <si>
    <t>060360</t>
  </si>
  <si>
    <t>AGING III-C-2 - TOTAL</t>
  </si>
  <si>
    <t>060420</t>
  </si>
  <si>
    <t>USDA - TOTAL</t>
  </si>
  <si>
    <t>6721</t>
  </si>
  <si>
    <t>SOFTWARE MAINT CONTRACT</t>
  </si>
  <si>
    <t>427000</t>
  </si>
  <si>
    <t>TRAVEL - III-C-2</t>
  </si>
  <si>
    <t>RECRUITMENT MISC - III-C-2</t>
  </si>
  <si>
    <t>POSTAGE - III-C-2</t>
  </si>
  <si>
    <t>DUES - III-C-2</t>
  </si>
  <si>
    <t>5721605</t>
  </si>
  <si>
    <t>060320</t>
  </si>
  <si>
    <t>AGING BENEFIT SPECIALIST - TOTAL</t>
  </si>
  <si>
    <t>060340</t>
  </si>
  <si>
    <t>AGING III-B - TOTAL</t>
  </si>
  <si>
    <t>560327</t>
  </si>
  <si>
    <t>AGING SPAP BENEFIT - TOTAL</t>
  </si>
  <si>
    <t>560432</t>
  </si>
  <si>
    <t>AGING SHIP - TOTAL</t>
  </si>
  <si>
    <t>5721980</t>
  </si>
  <si>
    <t>060330</t>
  </si>
  <si>
    <t>SR COMMUNITY SERVICES - TOTAL</t>
  </si>
  <si>
    <t>060370</t>
  </si>
  <si>
    <t>AGING III-D - TOTAL</t>
  </si>
  <si>
    <t>560520</t>
  </si>
  <si>
    <t>AGING III-E - TOTAL</t>
  </si>
  <si>
    <t>POSTAGE</t>
  </si>
  <si>
    <t>5723980</t>
  </si>
  <si>
    <t>560000</t>
  </si>
  <si>
    <t>SHRED IT USA LLC</t>
  </si>
  <si>
    <t>ADRC - TOTAL</t>
  </si>
  <si>
    <t>LEASE/RENT</t>
  </si>
  <si>
    <t>COMPUTER SOFTWARE</t>
  </si>
  <si>
    <t>INSURANCE</t>
  </si>
  <si>
    <t>7012</t>
  </si>
  <si>
    <t>PAPER</t>
  </si>
  <si>
    <t>442000</t>
  </si>
  <si>
    <t>COPY COSTS</t>
  </si>
  <si>
    <t>DUES</t>
  </si>
  <si>
    <t>AGING &amp; DISABILITY RESOURCE CENTER</t>
  </si>
  <si>
    <t>5750990</t>
  </si>
  <si>
    <t>000002</t>
  </si>
  <si>
    <t>5410990</t>
  </si>
  <si>
    <t>OVERTIME</t>
  </si>
  <si>
    <t>6280</t>
  </si>
  <si>
    <t>TUITION REIMBURSE</t>
  </si>
  <si>
    <t>402275</t>
  </si>
  <si>
    <t xml:space="preserve"> TOTAL</t>
  </si>
  <si>
    <t>DHS (FAMILY CARE CONTRIBUTION)</t>
  </si>
  <si>
    <t>421751</t>
  </si>
  <si>
    <t>6720</t>
  </si>
  <si>
    <t>MAINTENANCE CONTRACTS</t>
  </si>
  <si>
    <t>426500</t>
  </si>
  <si>
    <t>SOFTWARE MAINT CONTRACTS</t>
  </si>
  <si>
    <t>PROCESS FEES (CREDIT CARD MACHINE FEES)</t>
  </si>
  <si>
    <t>5763107</t>
  </si>
  <si>
    <t>999907</t>
  </si>
  <si>
    <t>5104107</t>
  </si>
  <si>
    <t>NEW FREEDOM - TOTAL</t>
  </si>
  <si>
    <t>999997</t>
  </si>
  <si>
    <t>85.21 - A/C TOTAL</t>
  </si>
  <si>
    <t>1510980</t>
  </si>
  <si>
    <t>000882</t>
  </si>
  <si>
    <t>CLTS PARENTAL FEE</t>
  </si>
  <si>
    <t>1513706</t>
  </si>
  <si>
    <t>BASIC COUNTY ALL/BCA (RCOC MA)</t>
  </si>
  <si>
    <t>4201300</t>
  </si>
  <si>
    <t>1530700</t>
  </si>
  <si>
    <t>000325</t>
  </si>
  <si>
    <t>YOUTH AIDS/COMM (RESIDENTIAL)</t>
  </si>
  <si>
    <t>4205700</t>
  </si>
  <si>
    <t>1531203</t>
  </si>
  <si>
    <t>YOUTH AIDS/COMM (FOSTER HOME)</t>
  </si>
  <si>
    <t>1531204</t>
  </si>
  <si>
    <t>YOUTH AIDS/COMM (GROUP HOME)</t>
  </si>
  <si>
    <t>311470</t>
  </si>
  <si>
    <t>1531305</t>
  </si>
  <si>
    <t>JUVENILE RESTITUTION REV</t>
  </si>
  <si>
    <t>4205800</t>
  </si>
  <si>
    <t>311480</t>
  </si>
  <si>
    <t>1531504</t>
  </si>
  <si>
    <t>YOUTH AIDS/ COMM (CCI)</t>
  </si>
  <si>
    <t>1531980</t>
  </si>
  <si>
    <t>000366</t>
  </si>
  <si>
    <t>JUVENILE INTAKE/SUPERVISION</t>
  </si>
  <si>
    <t>4205300</t>
  </si>
  <si>
    <t>311460</t>
  </si>
  <si>
    <t>1532203</t>
  </si>
  <si>
    <t>000323</t>
  </si>
  <si>
    <t>SUB CARE EXPNS (FOSTER HOME)</t>
  </si>
  <si>
    <t>4206700</t>
  </si>
  <si>
    <t>1532204</t>
  </si>
  <si>
    <t>AN GRH SUBCARE EXPNS (GROUP HOME)</t>
  </si>
  <si>
    <t>1532504</t>
  </si>
  <si>
    <t>SUB CARE EXPNS (CCI)</t>
  </si>
  <si>
    <t>1533203</t>
  </si>
  <si>
    <t>000376</t>
  </si>
  <si>
    <t>KINSHIP CARE ASSESS (BACK CHECK)</t>
  </si>
  <si>
    <t>4206300</t>
  </si>
  <si>
    <t>311500</t>
  </si>
  <si>
    <t>1544980</t>
  </si>
  <si>
    <t>000902</t>
  </si>
  <si>
    <t>MA REFUNDS</t>
  </si>
  <si>
    <t>4309600</t>
  </si>
  <si>
    <t>328005</t>
  </si>
  <si>
    <t>009006</t>
  </si>
  <si>
    <t>CHILD CARE COLLECT</t>
  </si>
  <si>
    <t>328010</t>
  </si>
  <si>
    <t>FOOD STAMP RECOUP</t>
  </si>
  <si>
    <t>328015</t>
  </si>
  <si>
    <t>1544999</t>
  </si>
  <si>
    <t>000909</t>
  </si>
  <si>
    <t>MEDICAL DEDUCTIBLE PYMTS</t>
  </si>
  <si>
    <t>328025</t>
  </si>
  <si>
    <t>IM CONSORTIUM INCENTIVE PAYMENTS</t>
  </si>
  <si>
    <t>324550</t>
  </si>
  <si>
    <t>OTHER COLLECTIONS</t>
  </si>
  <si>
    <t>ACE COLLECTIONS</t>
  </si>
  <si>
    <t>4205307</t>
  </si>
  <si>
    <t>311400</t>
  </si>
  <si>
    <t>999967</t>
  </si>
  <si>
    <t>TELEPHONE COMM</t>
  </si>
  <si>
    <t>4205999</t>
  </si>
  <si>
    <t>311402</t>
  </si>
  <si>
    <t>JUVENILE BED RENTAL</t>
  </si>
  <si>
    <t>311404</t>
  </si>
  <si>
    <t>DETENTION COLLECTIONS</t>
  </si>
  <si>
    <t>1566999</t>
  </si>
  <si>
    <t>COFFEE SHOP MERCHANDISE SALES</t>
  </si>
  <si>
    <t>4311600</t>
  </si>
  <si>
    <t>324525</t>
  </si>
  <si>
    <t>MISC GENERAL REVENUE</t>
  </si>
  <si>
    <t>1541810</t>
  </si>
  <si>
    <t>RACINE COUNTY WORK PERMITS</t>
  </si>
  <si>
    <t>311505</t>
  </si>
  <si>
    <t>WORK PERMIT REVENUE</t>
  </si>
  <si>
    <t>1541108</t>
  </si>
  <si>
    <t>999974</t>
  </si>
  <si>
    <t>DWD RENT INCOME</t>
  </si>
  <si>
    <t>4410990</t>
  </si>
  <si>
    <t>320500</t>
  </si>
  <si>
    <t>1563990</t>
  </si>
  <si>
    <t>000057</t>
  </si>
  <si>
    <t>BEHAVIORAL HEALTH RENTAL INCOME</t>
  </si>
  <si>
    <t>002250</t>
  </si>
  <si>
    <t>RESCARE RENT INCOME</t>
  </si>
  <si>
    <t>999210</t>
  </si>
  <si>
    <t>ENERGY SERVICES RENTAL INCOME</t>
  </si>
  <si>
    <t>999875</t>
  </si>
  <si>
    <t>CHILD SUPPORT RENT INCOME</t>
  </si>
  <si>
    <t>999876</t>
  </si>
  <si>
    <t>SER RENT INCOME</t>
  </si>
  <si>
    <t>VETERANS RENTAL INCOME</t>
  </si>
  <si>
    <t>RENT OF COUNTY PROPERTY</t>
  </si>
  <si>
    <t>1551002</t>
  </si>
  <si>
    <t>000060</t>
  </si>
  <si>
    <t>FPI NON-FED</t>
  </si>
  <si>
    <t>4309400</t>
  </si>
  <si>
    <t>000061</t>
  </si>
  <si>
    <t>FS FPI FED</t>
  </si>
  <si>
    <t>000062</t>
  </si>
  <si>
    <t>MA FPI FED</t>
  </si>
  <si>
    <t>000276</t>
  </si>
  <si>
    <t>STATE SHARE ACA</t>
  </si>
  <si>
    <t>4309990</t>
  </si>
  <si>
    <t>000277</t>
  </si>
  <si>
    <t>FEDERAL SHARE ACA</t>
  </si>
  <si>
    <t>000283</t>
  </si>
  <si>
    <t>IMAA STATE SHARE</t>
  </si>
  <si>
    <t>000284</t>
  </si>
  <si>
    <t>IMAA FED SHARE</t>
  </si>
  <si>
    <t>000292</t>
  </si>
  <si>
    <t>IMAA STATE SHARE FS BONUS</t>
  </si>
  <si>
    <t>000293</t>
  </si>
  <si>
    <t>IMAA FED SHARE FS BONUS</t>
  </si>
  <si>
    <t>000700</t>
  </si>
  <si>
    <t>CHILDREN FIRST WORK ACTIVITIES</t>
  </si>
  <si>
    <t>000701</t>
  </si>
  <si>
    <t>CHILDREN FIRST CASE MANAGEMENT</t>
  </si>
  <si>
    <t>000830</t>
  </si>
  <si>
    <t>LIHEAP CRISIS GRANTS</t>
  </si>
  <si>
    <t>4309300</t>
  </si>
  <si>
    <t>000831</t>
  </si>
  <si>
    <t>LIHEAP WX OPERATIONS</t>
  </si>
  <si>
    <t>000833</t>
  </si>
  <si>
    <t>LIHEAP GEN OPERATIONS</t>
  </si>
  <si>
    <t>000834</t>
  </si>
  <si>
    <t>LIHEAP OUTREACH</t>
  </si>
  <si>
    <t>000835</t>
  </si>
  <si>
    <t>LIHEAP PUBLIC BENEFITS</t>
  </si>
  <si>
    <t>000840</t>
  </si>
  <si>
    <t>CHILD CARE FRAUD</t>
  </si>
  <si>
    <t>000852</t>
  </si>
  <si>
    <t>CHILD CARE ADMINISTRATION</t>
  </si>
  <si>
    <t>100831</t>
  </si>
  <si>
    <t>CHILD CARE CERTIFICATION</t>
  </si>
  <si>
    <t>4207200</t>
  </si>
  <si>
    <t>1552002</t>
  </si>
  <si>
    <t>000106</t>
  </si>
  <si>
    <t>JJ EARLY INTERVENTION</t>
  </si>
  <si>
    <t>4205200</t>
  </si>
  <si>
    <t>000360</t>
  </si>
  <si>
    <t>INDEPENDENT LIVING</t>
  </si>
  <si>
    <t>YOUTH AIDS/COMMUNITY</t>
  </si>
  <si>
    <t>4205990</t>
  </si>
  <si>
    <t>000369</t>
  </si>
  <si>
    <t>YOUTH AIDS/AODA</t>
  </si>
  <si>
    <t>000377</t>
  </si>
  <si>
    <t>KINSHIP BENEFITS</t>
  </si>
  <si>
    <t>000380</t>
  </si>
  <si>
    <t>KINSHIP ASSESSMENT</t>
  </si>
  <si>
    <t>000398</t>
  </si>
  <si>
    <t>ETV &amp; TRAINING</t>
  </si>
  <si>
    <t>000420</t>
  </si>
  <si>
    <t>CLTS AUTISM</t>
  </si>
  <si>
    <t>000440</t>
  </si>
  <si>
    <t>OTHER CLTS</t>
  </si>
  <si>
    <t>000550</t>
  </si>
  <si>
    <t>BIRTH/THREE INITIAT</t>
  </si>
  <si>
    <t>DHS BCA</t>
  </si>
  <si>
    <t>000800</t>
  </si>
  <si>
    <t>CLTS TPA PYMTS - AUTISM</t>
  </si>
  <si>
    <t>000803</t>
  </si>
  <si>
    <t>CLTS TPA PYMTS - OTHER</t>
  </si>
  <si>
    <t>001377</t>
  </si>
  <si>
    <t>CHILDREN'S COP</t>
  </si>
  <si>
    <t>003561</t>
  </si>
  <si>
    <t>DCF BCA</t>
  </si>
  <si>
    <t>003681</t>
  </si>
  <si>
    <t>CF STATE/COUNTY MATCH</t>
  </si>
  <si>
    <t>081010</t>
  </si>
  <si>
    <t>SAFE &amp; STABLE FAMILIES</t>
  </si>
  <si>
    <t>083021</t>
  </si>
  <si>
    <t>COMMUNITY INTERVENTION</t>
  </si>
  <si>
    <t>CARS/CORE INTERGOVERNMENTAL REVENUE</t>
  </si>
  <si>
    <t>1530200</t>
  </si>
  <si>
    <t>010509</t>
  </si>
  <si>
    <t>OJA JDAI COMMITTEE MEETINGS</t>
  </si>
  <si>
    <t>RAC UNIFIED-SEP/PEP/TEP PROG</t>
  </si>
  <si>
    <t>1530800</t>
  </si>
  <si>
    <t>001008</t>
  </si>
  <si>
    <t>DCF - FAMILY FOUNDATIONS HOME VISITATION GRANT</t>
  </si>
  <si>
    <t>888888</t>
  </si>
  <si>
    <t>HEALTHIER WI PARTNERSHIP PROGRAM</t>
  </si>
  <si>
    <t>999888</t>
  </si>
  <si>
    <t>CITY INFANT MORTALITY</t>
  </si>
  <si>
    <t>IA WRS UW BOOT CAMPS</t>
  </si>
  <si>
    <t>325010</t>
  </si>
  <si>
    <t>999885</t>
  </si>
  <si>
    <t>IA WRS GTC BOOT CAMPS</t>
  </si>
  <si>
    <t>999892</t>
  </si>
  <si>
    <t>DOC WINDOWS TO WORK</t>
  </si>
  <si>
    <t>999950</t>
  </si>
  <si>
    <t>WIA ADMIN</t>
  </si>
  <si>
    <t>999951</t>
  </si>
  <si>
    <t>WIA ADULT</t>
  </si>
  <si>
    <t>999952</t>
  </si>
  <si>
    <t>WIA YOUTH</t>
  </si>
  <si>
    <t>999953</t>
  </si>
  <si>
    <t>WIA DW</t>
  </si>
  <si>
    <t>1564990</t>
  </si>
  <si>
    <t>107397</t>
  </si>
  <si>
    <t>FRAUD - KENOSHA CONTRIBUTION</t>
  </si>
  <si>
    <t>OTHER INTERGOVERNMENTAL REVENUE</t>
  </si>
  <si>
    <t>1513507</t>
  </si>
  <si>
    <t>RACINE CO OPPORTUNITY CENTER - THERAPY</t>
  </si>
  <si>
    <t>BIRTH TO THREE - TOTAL</t>
  </si>
  <si>
    <t>15</t>
  </si>
  <si>
    <t>13</t>
  </si>
  <si>
    <t>507</t>
  </si>
  <si>
    <t>COUNSELING/THERAPEUTIC RESOURCES</t>
  </si>
  <si>
    <t>RACINE COUNTY OPPORTUNITY CENTER</t>
  </si>
  <si>
    <t>RACINE CO OPPORTUNITY CENTER</t>
  </si>
  <si>
    <t>RACINE COUNTY - TOTAL</t>
  </si>
  <si>
    <t>706</t>
  </si>
  <si>
    <t>DAY CENTER SERVICES - NON-MEDICAL</t>
  </si>
  <si>
    <t>1513980</t>
  </si>
  <si>
    <t>DDIS</t>
  </si>
  <si>
    <t>CLTS TPA PYMTS - AUTISM - TOTAL</t>
  </si>
  <si>
    <t>CLTS TPA PYMTS - OTHER - TOTAL</t>
  </si>
  <si>
    <t>000876</t>
  </si>
  <si>
    <t>CLTS OTHER ADMIN - TOTAL</t>
  </si>
  <si>
    <t>000879</t>
  </si>
  <si>
    <t>CLTS AUTISM ADMIN - TOTAL</t>
  </si>
  <si>
    <t>NOT SPECIFIED</t>
  </si>
  <si>
    <t>PARENT FEE (for CLTS) - TOTAL</t>
  </si>
  <si>
    <t>MEDICAL/CONTRACT</t>
  </si>
  <si>
    <t>HEAR WISCONSIN INC</t>
  </si>
  <si>
    <t>980</t>
  </si>
  <si>
    <t>1513990</t>
  </si>
  <si>
    <t>DDIS (Children's COP)</t>
  </si>
  <si>
    <t>CHILDREN'S COP - TOTAL</t>
  </si>
  <si>
    <t>990</t>
  </si>
  <si>
    <t>AGENCY MANAGEMENT</t>
  </si>
  <si>
    <t>1513</t>
  </si>
  <si>
    <t>DEVELOPMENTALLY DISABLED</t>
  </si>
  <si>
    <t>[CO EXECUTIVE CONTROL]</t>
  </si>
  <si>
    <t>1510</t>
  </si>
  <si>
    <t>DISABILITIES</t>
  </si>
  <si>
    <t>[CO BOARD CONTROL]</t>
  </si>
  <si>
    <t>1521401</t>
  </si>
  <si>
    <t>21</t>
  </si>
  <si>
    <t>401</t>
  </si>
  <si>
    <t>1521402</t>
  </si>
  <si>
    <t>402</t>
  </si>
  <si>
    <t>1521</t>
  </si>
  <si>
    <t>ELDERLY</t>
  </si>
  <si>
    <t>1520</t>
  </si>
  <si>
    <t>LONG TERM SUPPORT</t>
  </si>
  <si>
    <t>1531110</t>
  </si>
  <si>
    <t>PSG - Independent Living Program</t>
  </si>
  <si>
    <t>IV-E YOUTH IND LVNG - TOTAL</t>
  </si>
  <si>
    <t>081080</t>
  </si>
  <si>
    <t>PSG - Employment &amp; Training Vouchers</t>
  </si>
  <si>
    <t>EDUCATION TRAINING VOUCHER - TOTAL</t>
  </si>
  <si>
    <t>31</t>
  </si>
  <si>
    <t>110</t>
  </si>
  <si>
    <t>DAILY LIVING SKILLS TRAINING</t>
  </si>
  <si>
    <t>YOUTH AIDS - TOTAL</t>
  </si>
  <si>
    <t>FOSTER HOME</t>
  </si>
  <si>
    <t>6345</t>
  </si>
  <si>
    <t>413000</t>
  </si>
  <si>
    <t>203</t>
  </si>
  <si>
    <t>2015 ADP =&gt; 2 @ $50.78</t>
  </si>
  <si>
    <t>2016 Budget: 4 @ $42.00</t>
  </si>
  <si>
    <t>2017 Budget: 4 @ $42.84</t>
  </si>
  <si>
    <t>204</t>
  </si>
  <si>
    <t>GROUP HOME</t>
  </si>
  <si>
    <t>2015 ADP =&gt; 6 @ $200.81</t>
  </si>
  <si>
    <t>2016 Budget: 7 @ $194.00</t>
  </si>
  <si>
    <t>2017 Budget: 5.97 @ $197.88</t>
  </si>
  <si>
    <t>1531205</t>
  </si>
  <si>
    <t>205</t>
  </si>
  <si>
    <t>SHELTER CARE</t>
  </si>
  <si>
    <t>1531303</t>
  </si>
  <si>
    <t>PSG - Juvenile Monitoring Program</t>
  </si>
  <si>
    <t>COMMUNITY INTERVENTION - TOTAL</t>
  </si>
  <si>
    <t>303</t>
  </si>
  <si>
    <t>JUVENILE PROBATION &amp; SUPERVISION SERVICES</t>
  </si>
  <si>
    <t xml:space="preserve">PROFESSIONAL SERVICES GROUP - Panels </t>
  </si>
  <si>
    <t>JJ EARLY INTERVENTION - TOTAL</t>
  </si>
  <si>
    <t>JUVENILE RESTITUTION PAYMENTS</t>
  </si>
  <si>
    <t>6959</t>
  </si>
  <si>
    <t>435600</t>
  </si>
  <si>
    <t>305</t>
  </si>
  <si>
    <t>RESTITUTION</t>
  </si>
  <si>
    <t>1531306</t>
  </si>
  <si>
    <t>000103</t>
  </si>
  <si>
    <t>CORRECTIONS</t>
  </si>
  <si>
    <t>4205306</t>
  </si>
  <si>
    <t>306</t>
  </si>
  <si>
    <t>JUVENILE CORRECTIONAL INSTITUTION SERVICES</t>
  </si>
  <si>
    <t>2015 ADP =&gt; 5 @ $296.34</t>
  </si>
  <si>
    <t>2016 Budget: 4.2 @ $310.00</t>
  </si>
  <si>
    <t>2017 Budget: 2 @ $310.00</t>
  </si>
  <si>
    <t>1531307</t>
  </si>
  <si>
    <t>PROFESSIONAL SERVICES GROUP</t>
  </si>
  <si>
    <t>307</t>
  </si>
  <si>
    <t>ALTERNATIVES TO CORRECTIONS</t>
  </si>
  <si>
    <t>1531408</t>
  </si>
  <si>
    <t>999895</t>
  </si>
  <si>
    <t>RACINE UNIFIED SEP/PEP/TEP/TPA - TOTAL</t>
  </si>
  <si>
    <t>408</t>
  </si>
  <si>
    <t>PREVENTION</t>
  </si>
  <si>
    <t>504</t>
  </si>
  <si>
    <t>CHILD CARE INSTITUTIONS</t>
  </si>
  <si>
    <t>2015 ADP =&gt; 16 @ $332.80</t>
  </si>
  <si>
    <t>2016 Budget: 12 @ $307.00</t>
  </si>
  <si>
    <t>2017 Budget: 11 @ $313.14</t>
  </si>
  <si>
    <t>1531507</t>
  </si>
  <si>
    <t>000306</t>
  </si>
  <si>
    <t>PSG - Family Connections</t>
  </si>
  <si>
    <t>SAFE &amp; STABLE FAMILIES - TOTAL</t>
  </si>
  <si>
    <t>NOT SPECIFIED (UA's done by BHS)</t>
  </si>
  <si>
    <t>RACINE UNIFIED SCHOOL DISTRICT (TEP/TPA Rent)</t>
  </si>
  <si>
    <t>4211200</t>
  </si>
  <si>
    <t>PUBLIC LIABILITY</t>
  </si>
  <si>
    <t>1531</t>
  </si>
  <si>
    <t>DELINQUENTS/STATUS OFFENDERS</t>
  </si>
  <si>
    <t>000329</t>
  </si>
  <si>
    <t>DCF BCA - TOTAL</t>
  </si>
  <si>
    <t>UNSPECIFIED (Subsidized Guardianship)</t>
  </si>
  <si>
    <t>FAMILY CAREGIVERS</t>
  </si>
  <si>
    <t>6335</t>
  </si>
  <si>
    <t>KINSHIP CARE HOMES TRANSITION TO FOSTER CARE</t>
  </si>
  <si>
    <t>32</t>
  </si>
  <si>
    <t>2015 ADP =&gt; 117 @ $25.29</t>
  </si>
  <si>
    <t>2016 Budget: 102 @ $28.00</t>
  </si>
  <si>
    <t>2017 Budget: 98 @ $25.00</t>
  </si>
  <si>
    <t>2015 ADP =&gt; 1 @ $225.83</t>
  </si>
  <si>
    <t>2016 Budget: 1 @ $262.00</t>
  </si>
  <si>
    <t>2017 Budget: 1.89 @ $226.00</t>
  </si>
  <si>
    <t>1532205</t>
  </si>
  <si>
    <t>DHS BCA- TOTAL</t>
  </si>
  <si>
    <t xml:space="preserve">UNSPECIFIED </t>
  </si>
  <si>
    <t>CHILD CARE INSTITUTION SERVICES</t>
  </si>
  <si>
    <t>2015 ADP =&gt; 9 @ $481.87</t>
  </si>
  <si>
    <t>2016 Budget: 5 @ $327.00</t>
  </si>
  <si>
    <t>2017 Budget: 4 @ $450.00</t>
  </si>
  <si>
    <t>CONTRACT EXCEPTION</t>
  </si>
  <si>
    <t>1532507</t>
  </si>
  <si>
    <t>6323</t>
  </si>
  <si>
    <t>4206800</t>
  </si>
  <si>
    <t>406000</t>
  </si>
  <si>
    <t>1532</t>
  </si>
  <si>
    <t>ABUSED AND NEGLECTED CHILDREN</t>
  </si>
  <si>
    <t>4206200</t>
  </si>
  <si>
    <t>PSG - Family Interaction Direct Services Program</t>
  </si>
  <si>
    <t>COMMUNITY IMPACT PROGRAMS</t>
  </si>
  <si>
    <t>KINSHIP CARE ASSESS - TOTAL</t>
  </si>
  <si>
    <t>000415</t>
  </si>
  <si>
    <t>COMMUNITY IMPACT PROGRAMS - FC Recruit/Lic</t>
  </si>
  <si>
    <t>FOSTER CARE ADMIN - TOTAL</t>
  </si>
  <si>
    <t>CENTRAL RACINE COUNTY HEALTH DEPT</t>
  </si>
  <si>
    <t>PSG - Outreach and Engagement Program Coordinator</t>
  </si>
  <si>
    <t>FAMILY FOUNDATIONS HOME VISIT - TOTAL</t>
  </si>
  <si>
    <t>RACINE HEALTHY BABIES - TOTAL</t>
  </si>
  <si>
    <t>FEES/CONTRACT</t>
  </si>
  <si>
    <t>WI DEPT OF JUSTICE</t>
  </si>
  <si>
    <t>4207300</t>
  </si>
  <si>
    <t>FAMILY CAREGIVERS - KINSHIP CARE TOTAL</t>
  </si>
  <si>
    <t>33</t>
  </si>
  <si>
    <t>1533408</t>
  </si>
  <si>
    <t>UNSPECIFIED (SUPPLEMENT RHB?)</t>
  </si>
  <si>
    <t>CENTRAL RACINE HEALTH DEPT (RACINE FAMILY CONNECT)</t>
  </si>
  <si>
    <t>1533980</t>
  </si>
  <si>
    <t>UNSPECIFIED - Wraparound</t>
  </si>
  <si>
    <t>4207990</t>
  </si>
  <si>
    <t>RENTS/CONTRACTS</t>
  </si>
  <si>
    <t>6321</t>
  </si>
  <si>
    <t>1533990</t>
  </si>
  <si>
    <t>FAMILY FOUNDATIONS - TOTAL</t>
  </si>
  <si>
    <t xml:space="preserve">PRINTING - FAMILY FOUNDATIONS </t>
  </si>
  <si>
    <t>1533</t>
  </si>
  <si>
    <t>CHILDREN AND FAMILIES</t>
  </si>
  <si>
    <t>1530</t>
  </si>
  <si>
    <t>YOUTH</t>
  </si>
  <si>
    <t>1541803</t>
  </si>
  <si>
    <t>100952</t>
  </si>
  <si>
    <t>RACINE CITY TREASURER-bus passes/tokens</t>
  </si>
  <si>
    <t>RCEDC - 1 FTE GED Coordinator</t>
  </si>
  <si>
    <t>RAMAC - 2 FTE Employment Consult/3 FTE Youth CM</t>
  </si>
  <si>
    <t>WIA OOS YOUTH - TOTAL</t>
  </si>
  <si>
    <t>UNITED WAY BOOTCAMPS - TOTAL</t>
  </si>
  <si>
    <t>UNSPECIFIED - Case Manager</t>
  </si>
  <si>
    <t>GTC BOOT CAMPS - TOTAL</t>
  </si>
  <si>
    <t>WINDOWS TO WORK - TOTAL</t>
  </si>
  <si>
    <t>RAMAC - Entrepreneurial Award</t>
  </si>
  <si>
    <t>WIA ADMIN - TOTAL</t>
  </si>
  <si>
    <t>RAMAC - 2 FTE Employment Consult</t>
  </si>
  <si>
    <t>WIA ADULT - TOTAL</t>
  </si>
  <si>
    <t>WIA YOUTH - TOTAL</t>
  </si>
  <si>
    <t>WIA DW - TOTAL</t>
  </si>
  <si>
    <t>IND TRAINING ACCT</t>
  </si>
  <si>
    <t>6336</t>
  </si>
  <si>
    <t>438535</t>
  </si>
  <si>
    <t>WIA ADULT -  TOTAL</t>
  </si>
  <si>
    <t>HIGH WAGE IND TRAINING ACCT</t>
  </si>
  <si>
    <t>6337</t>
  </si>
  <si>
    <t>438540</t>
  </si>
  <si>
    <t>41</t>
  </si>
  <si>
    <t>803</t>
  </si>
  <si>
    <t>DIRECT TRAINING</t>
  </si>
  <si>
    <t>PSG - 1 FTE Resource Room Specialist</t>
  </si>
  <si>
    <t>RAMAC - 1 FTE RR Triage Specialist &amp; 1 FTE RR Team Lead</t>
  </si>
  <si>
    <t>GOODWILL INDUSTRIES - 3 FTE Resource Room Specialists</t>
  </si>
  <si>
    <t>CHILDREN FIRST - TOTAL</t>
  </si>
  <si>
    <t>002002</t>
  </si>
  <si>
    <t>RAMAC - 1 FTE RR Triage Specialist</t>
  </si>
  <si>
    <t>W-2 - TOTAL</t>
  </si>
  <si>
    <t>WIA OFS YOUTH - TOTAL</t>
  </si>
  <si>
    <t>WIA IS YOUTH - TOTAL</t>
  </si>
  <si>
    <t>DWD - TOTAL</t>
  </si>
  <si>
    <t>1541807</t>
  </si>
  <si>
    <t>807</t>
  </si>
  <si>
    <t>RESOURCE ROOM</t>
  </si>
  <si>
    <t>PSG - 2 FTE  Workship Instructors</t>
  </si>
  <si>
    <t>CHILDREN FIRST - A/C TOTAL</t>
  </si>
  <si>
    <t>1541808</t>
  </si>
  <si>
    <t>WIA OFS YOUTH - A/C TOTAL</t>
  </si>
  <si>
    <t>WIA ADULT - A/C TOTAL</t>
  </si>
  <si>
    <t>WIA IS YOUTH -  A/C TOTAL</t>
  </si>
  <si>
    <t>WIA DW -  A/C TOTAL</t>
  </si>
  <si>
    <t>808</t>
  </si>
  <si>
    <t>WORKSHOP</t>
  </si>
  <si>
    <t>RCEDC - 1 FTE Coordinator, 1 FTE Consultant, .6 FTE Coordinator</t>
  </si>
  <si>
    <t>1541809</t>
  </si>
  <si>
    <t>Unspecified (to balance budget)</t>
  </si>
  <si>
    <t>RAMAC - 2 FTE Business Consultants</t>
  </si>
  <si>
    <t>WIA IS YOUTH - A/C TOTAL</t>
  </si>
  <si>
    <t>WIA DW - A/C TOTAL</t>
  </si>
  <si>
    <t>809</t>
  </si>
  <si>
    <t>BUSINESS SERVICES</t>
  </si>
  <si>
    <t>GOODWILL INDUSTRIES - 1 FTE Career Develop Tech</t>
  </si>
  <si>
    <t>UNSPECIFIED (Work Permits)</t>
  </si>
  <si>
    <t>810</t>
  </si>
  <si>
    <t>CAREER COUNSELING</t>
  </si>
  <si>
    <t>RAMAC - 1 FTE Workforce Supervisor</t>
  </si>
  <si>
    <t>RAMAC (Child First Admin Asst)</t>
  </si>
  <si>
    <t>W2 - TOTAL</t>
  </si>
  <si>
    <t>1541990</t>
  </si>
  <si>
    <t>WIA YOUTH OUT OF SCHOOL - TOTAL</t>
  </si>
  <si>
    <t>WIA YOUTH IN SCHOOL - TOTAL</t>
  </si>
  <si>
    <t>WIA DISLOCATED WORKER - TOTAL</t>
  </si>
  <si>
    <t>000850</t>
  </si>
  <si>
    <t>TELEPHONE- GTC bootcamps</t>
  </si>
  <si>
    <t>TRAVEL/MILEAGE</t>
  </si>
  <si>
    <t>OFFICE SUPPLIES-Children 1st</t>
  </si>
  <si>
    <t>OFFICE SUPPLIES-WIA Youth out-of-school</t>
  </si>
  <si>
    <t>OFFICE SUPPLIES -GTC BOOTCAMP</t>
  </si>
  <si>
    <t>OFFICE SUPPLIES-WtoW</t>
  </si>
  <si>
    <t>OFFICE SUPPLIES-WIA ADULT</t>
  </si>
  <si>
    <t>OFFICE SUPPLIES - WIA Youth - in-school</t>
  </si>
  <si>
    <t>OFFICE SUPPLIES-WIA DW</t>
  </si>
  <si>
    <t>OFFICE SUPPLIES-DWD</t>
  </si>
  <si>
    <t>PRINTING - CHILDREN 1ST</t>
  </si>
  <si>
    <t xml:space="preserve">PRINTING </t>
  </si>
  <si>
    <t>PRINTING - GTC BOOTCAMPS</t>
  </si>
  <si>
    <t>POSTAGE- CHILDREN 1ST</t>
  </si>
  <si>
    <t>POSTAGE-W2</t>
  </si>
  <si>
    <t>POSTAGE - WIA Administration</t>
  </si>
  <si>
    <t>POSTAGE -- DWD</t>
  </si>
  <si>
    <t>AGENCY MANAGEMENT (WORKFORCE SOLUTIONS)</t>
  </si>
  <si>
    <t>1541</t>
  </si>
  <si>
    <t>WORKFORCE DEVELOPMENT</t>
  </si>
  <si>
    <t>1545101</t>
  </si>
  <si>
    <t>CC CERTIFICATION - A/C TOTAL</t>
  </si>
  <si>
    <t>1545106</t>
  </si>
  <si>
    <t>ENERGY SERVICES INC</t>
  </si>
  <si>
    <t>LIHEAP CRISIS OPERATIONS - A/C TOTAL</t>
  </si>
  <si>
    <t>LIHEAP WX OPERATIONS - A/C TOTAL</t>
  </si>
  <si>
    <t>LIHEAP GEN OPERATIONS - A/C TOTAL</t>
  </si>
  <si>
    <t>LIHEAP OUTREACH - A/C TOTAL</t>
  </si>
  <si>
    <t>LIHEAP PUBLIC BENEFITS - A/C TOTAL</t>
  </si>
  <si>
    <t>TRAVEL - LIHEAP GEN OPERATIONS</t>
  </si>
  <si>
    <t>45</t>
  </si>
  <si>
    <t>106</t>
  </si>
  <si>
    <t>HOUSING/ENERGY ASSISTANCE</t>
  </si>
  <si>
    <t>1545107</t>
  </si>
  <si>
    <t>RACINE CITY TREASURER</t>
  </si>
  <si>
    <t>CHILDREN FIRST- TOTAL</t>
  </si>
  <si>
    <t>TRANSPORTATION</t>
  </si>
  <si>
    <t>1545604</t>
  </si>
  <si>
    <t>GOODWILL INDUSTRIES (1 FTE Children 1st CM)</t>
  </si>
  <si>
    <t>CHILDREN FIRST CASE MGMT - TOTAL</t>
  </si>
  <si>
    <t>RAMAC</t>
  </si>
  <si>
    <t>WINDOWS TO WORK - A/C TOTAL</t>
  </si>
  <si>
    <t>CASE MANAGEMENT</t>
  </si>
  <si>
    <t>1545980</t>
  </si>
  <si>
    <t>000076</t>
  </si>
  <si>
    <t>CONTRACT SERV/DRUG SCREENS-FOOD SHARE</t>
  </si>
  <si>
    <t>000924</t>
  </si>
  <si>
    <t>MEDICAL REFUNDS</t>
  </si>
  <si>
    <t>CONTRACT SERVICES/CC COLL</t>
  </si>
  <si>
    <t>CONTRACT SERVICES/FOOD STAMP RECOUP</t>
  </si>
  <si>
    <t>1545</t>
  </si>
  <si>
    <t>IM WORK PROGRAMS</t>
  </si>
  <si>
    <t>[COUNTY EXECUTIVE CONTROL]</t>
  </si>
  <si>
    <t>1540</t>
  </si>
  <si>
    <t>WORKFORCE PROGRAMS</t>
  </si>
  <si>
    <t>[COUNTY BOARD CONTROL]</t>
  </si>
  <si>
    <t>1551990</t>
  </si>
  <si>
    <t>REGULAR WAGES - OVERTIME</t>
  </si>
  <si>
    <t>6250</t>
  </si>
  <si>
    <t>UNEMPLOYMENT COMP</t>
  </si>
  <si>
    <t>402250</t>
  </si>
  <si>
    <t>TUITION REIMBURSEMENT</t>
  </si>
  <si>
    <t>DWD</t>
  </si>
  <si>
    <t>INCOME MAINTENANCE - TOTAL</t>
  </si>
  <si>
    <t>GOODWILL - Child Care Admin Asst</t>
  </si>
  <si>
    <t>INTERPRETER SERVICES</t>
  </si>
  <si>
    <t>TEMPORARY HELP</t>
  </si>
  <si>
    <t>416500</t>
  </si>
  <si>
    <t>TRAVEL - CHILDREN FIRST</t>
  </si>
  <si>
    <t>TRAVEL - WIA ADMIN</t>
  </si>
  <si>
    <t>TRAVEL - WIA YOUTH</t>
  </si>
  <si>
    <t>TRAVEL-(WDC STAFF)</t>
  </si>
  <si>
    <t>TRAINING (WHEAP)</t>
  </si>
  <si>
    <t>TRAINING - CHILDREN FIRST</t>
  </si>
  <si>
    <t>TRAINING - WIA YOUTH</t>
  </si>
  <si>
    <t>TRAINING-(WDC STAFF)</t>
  </si>
  <si>
    <t>51</t>
  </si>
  <si>
    <t>AGENCY MANAGEMENT (ECONOMIC SUPPORT)</t>
  </si>
  <si>
    <t>1553990</t>
  </si>
  <si>
    <t>BEGIN ANEW CONSULTING</t>
  </si>
  <si>
    <t>Eliminate C/S IT Staff to make County (should have been in 1554990)</t>
  </si>
  <si>
    <t>RAMAC - Receptionist</t>
  </si>
  <si>
    <t>P.I.E. MANAGEMENT</t>
  </si>
  <si>
    <t>GOODWILL INDUSTRIES - Typist</t>
  </si>
  <si>
    <t>E-VERGENT</t>
  </si>
  <si>
    <t>CINTAS DOCUMENT MANAGEMENT</t>
  </si>
  <si>
    <t>CONTRACT SERVICES (AMSO) - A/C TOTAL</t>
  </si>
  <si>
    <t>6329</t>
  </si>
  <si>
    <t>PROFESSIONAL SERVICES - Security</t>
  </si>
  <si>
    <t>409080</t>
  </si>
  <si>
    <t>6490</t>
  </si>
  <si>
    <t>TEMPORARY HELP - Mail clerk with PIE</t>
  </si>
  <si>
    <t>6630</t>
  </si>
  <si>
    <t>BUILDING REPAIRS</t>
  </si>
  <si>
    <t>420000</t>
  </si>
  <si>
    <t>6670</t>
  </si>
  <si>
    <t>JANITORIAL</t>
  </si>
  <si>
    <t>424000</t>
  </si>
  <si>
    <t>MAINTENANCE CONTRACT</t>
  </si>
  <si>
    <t>6914</t>
  </si>
  <si>
    <t>BLDG INSURANCE</t>
  </si>
  <si>
    <t>436525</t>
  </si>
  <si>
    <t>53</t>
  </si>
  <si>
    <t>AGENCY MANAGEMENT (OPERATING MANAGEMENT)</t>
  </si>
  <si>
    <t>1554990</t>
  </si>
  <si>
    <t>PROFESSIONAL SERVICES GROUP - Programmer</t>
  </si>
  <si>
    <t>TOTAL</t>
  </si>
  <si>
    <t>54</t>
  </si>
  <si>
    <t>AGENCY MANAGEMENT (TECHNICAL SUPPORT)</t>
  </si>
  <si>
    <t>1555990</t>
  </si>
  <si>
    <t>4206990</t>
  </si>
  <si>
    <t>REGULAR WAGES-OVERTIME</t>
  </si>
  <si>
    <t>PROFESSIONAL SERV GROUP-  CPS unit SW</t>
  </si>
  <si>
    <t>PSG (2 FTE CPS UNIT SW)</t>
  </si>
  <si>
    <t>PSG (1 FTE FOSTER CARE LEAD)</t>
  </si>
  <si>
    <t>PSG (4 FTE I&amp;A)</t>
  </si>
  <si>
    <t>DCF BCA - A/C TOTAL</t>
  </si>
  <si>
    <t>PSG (1 FTE MH COLL MGR, PART TIME DATA CLERK)</t>
  </si>
  <si>
    <t>HWPP - TOTAL</t>
  </si>
  <si>
    <t>MAINTENANCE CONTRACTS - DHS BCA</t>
  </si>
  <si>
    <t>PRINTING (Birth to Three)</t>
  </si>
  <si>
    <t>55</t>
  </si>
  <si>
    <t>AGENCY MANAGEMENT (CHILDREN &amp; FAMILIES)</t>
  </si>
  <si>
    <t>1556990</t>
  </si>
  <si>
    <t>PSG (.5 FTE Data clerk, 1 FTE Delinquency CM)</t>
  </si>
  <si>
    <t>PSG (1 FTE PEPS CM)</t>
  </si>
  <si>
    <t>YOUTH AIDS - A/C TOTAL</t>
  </si>
  <si>
    <t xml:space="preserve">TRAVEL - JDAI COMMITTEE MEETINGS </t>
  </si>
  <si>
    <t>56</t>
  </si>
  <si>
    <t>AGENCY MANAGEMENT (DELINQUENCY)</t>
  </si>
  <si>
    <t>1550</t>
  </si>
  <si>
    <t>1561999</t>
  </si>
  <si>
    <t>DISABILITY INSURAN</t>
  </si>
  <si>
    <t>YOUTH FOR CHRIST</t>
  </si>
  <si>
    <t>PREMIER SOLUTIONS GROUP</t>
  </si>
  <si>
    <t>DIRECTV</t>
  </si>
  <si>
    <t>PREMIER SOLUTIONS GROUP (5 INTERNS)</t>
  </si>
  <si>
    <t>RACINE COUNTY - A/C TOTAL</t>
  </si>
  <si>
    <t>MEDICAL/CONTRACT [MEDICAL]</t>
  </si>
  <si>
    <t>MEDICAL/CONTRACT [NURSE]</t>
  </si>
  <si>
    <t>VEHICLE MAINTENANCE (fuel for van here)</t>
  </si>
  <si>
    <t>426000</t>
  </si>
  <si>
    <t>MAINTENANCE CNTR</t>
  </si>
  <si>
    <t>SOFTWARE MAINTENANCE</t>
  </si>
  <si>
    <t>6911</t>
  </si>
  <si>
    <t>VEHICLE INSURANCE</t>
  </si>
  <si>
    <t>436505</t>
  </si>
  <si>
    <t>7050</t>
  </si>
  <si>
    <t>LAUNDRY SUPPLIES</t>
  </si>
  <si>
    <t>446015</t>
  </si>
  <si>
    <t>MEDICAL SUPPLIES</t>
  </si>
  <si>
    <t>447000</t>
  </si>
  <si>
    <t>KITCHEN SUPPLIES</t>
  </si>
  <si>
    <t>446035</t>
  </si>
  <si>
    <t>HYGIENE/GROOMING SUPPLIES</t>
  </si>
  <si>
    <t>449000</t>
  </si>
  <si>
    <t>LINENS/BEDDING/UNIFORMS - JUVENILES</t>
  </si>
  <si>
    <t>449500</t>
  </si>
  <si>
    <t>CLOTHING/UNIFORMS - STAFF</t>
  </si>
  <si>
    <t>450000</t>
  </si>
  <si>
    <t>MATERIAL</t>
  </si>
  <si>
    <t>453000</t>
  </si>
  <si>
    <t>CLEANING SUPPLIES</t>
  </si>
  <si>
    <t>446065</t>
  </si>
  <si>
    <t>61</t>
  </si>
  <si>
    <t>999</t>
  </si>
  <si>
    <t>JUVENILE DETENTION</t>
  </si>
  <si>
    <t>1563980</t>
  </si>
  <si>
    <t>WOMEN'S RESOURCE CENTER</t>
  </si>
  <si>
    <t>CITY OF RACINE - Rabies</t>
  </si>
  <si>
    <t>4411200</t>
  </si>
  <si>
    <t>63</t>
  </si>
  <si>
    <t>COPY COSTS - BURLINGTON</t>
  </si>
  <si>
    <t>1563</t>
  </si>
  <si>
    <t>1564999</t>
  </si>
  <si>
    <t>WEST GROUP PAYMENT</t>
  </si>
  <si>
    <t>IM/ MA FRAUD - TOTAL</t>
  </si>
  <si>
    <t>000841</t>
  </si>
  <si>
    <t>CC PROVIDER AND CLIENT FRAUD - TOTAL</t>
  </si>
  <si>
    <t>TELEPHONES</t>
  </si>
  <si>
    <t>TELEPHONES SUBTOTAL</t>
  </si>
  <si>
    <t>COPY COST</t>
  </si>
  <si>
    <t>COPY COST SUBTOTAL</t>
  </si>
  <si>
    <t>1564</t>
  </si>
  <si>
    <t>WELFARE FRAUD</t>
  </si>
  <si>
    <t>TEMPORARY HELP - RACINE COUNTY</t>
  </si>
  <si>
    <t>7000</t>
  </si>
  <si>
    <t>SUPPLIES - RACINE COUNTY</t>
  </si>
  <si>
    <t>441000</t>
  </si>
  <si>
    <t>COFFEE SHOP</t>
  </si>
  <si>
    <t>MUNIS</t>
  </si>
  <si>
    <t>JDE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</si>
</sst>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Helv"/>
    </font>
    <font>
      <sz val="9"/>
      <name val="Arial"/>
      <family val="2"/>
    </font>
    <font>
      <sz val="12"/>
      <name val="Helv"/>
    </font>
    <font>
      <sz val="9"/>
      <color indexed="12"/>
      <name val="Arial"/>
      <family val="2"/>
    </font>
    <font>
      <sz val="9"/>
      <color rgb="FF0000FF"/>
      <name val="Arial"/>
      <family val="2"/>
    </font>
    <font>
      <sz val="9"/>
      <color indexed="8"/>
      <name val="Arial"/>
      <family val="2"/>
    </font>
    <font>
      <sz val="9"/>
      <color indexed="17"/>
      <name val="Arial"/>
      <family val="2"/>
    </font>
    <font>
      <sz val="9"/>
      <color indexed="10"/>
      <name val="Arial"/>
      <family val="2"/>
    </font>
    <font>
      <i/>
      <sz val="9"/>
      <color indexed="17"/>
      <name val="Arial"/>
      <family val="2"/>
    </font>
    <font>
      <i/>
      <sz val="9"/>
      <color indexed="1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37" fontId="3" fillId="0" borderId="0"/>
    <xf numFmtId="39" fontId="5" fillId="0" borderId="0"/>
    <xf numFmtId="39" fontId="5" fillId="0" borderId="0"/>
  </cellStyleXfs>
  <cellXfs count="4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7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textRotation="90"/>
    </xf>
    <xf numFmtId="0" fontId="2" fillId="0" borderId="0" xfId="0" applyFont="1" applyBorder="1" applyAlignment="1">
      <alignment horizontal="center" vertical="center"/>
    </xf>
    <xf numFmtId="37" fontId="2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37" fontId="2" fillId="0" borderId="0" xfId="0" applyNumberFormat="1" applyFont="1"/>
    <xf numFmtId="0" fontId="2" fillId="0" borderId="0" xfId="0" applyNumberFormat="1" applyFont="1"/>
    <xf numFmtId="37" fontId="2" fillId="0" borderId="0" xfId="1" applyNumberFormat="1" applyFont="1"/>
    <xf numFmtId="0" fontId="2" fillId="2" borderId="0" xfId="0" applyFont="1" applyFill="1"/>
    <xf numFmtId="49" fontId="4" fillId="0" borderId="0" xfId="2" applyNumberFormat="1" applyFont="1" applyFill="1" applyBorder="1"/>
    <xf numFmtId="38" fontId="4" fillId="0" borderId="0" xfId="0" applyNumberFormat="1" applyFont="1" applyFill="1" applyBorder="1"/>
    <xf numFmtId="37" fontId="4" fillId="0" borderId="0" xfId="1" applyNumberFormat="1" applyFont="1" applyFill="1" applyBorder="1"/>
    <xf numFmtId="41" fontId="4" fillId="0" borderId="0" xfId="2" quotePrefix="1" applyNumberFormat="1" applyFont="1" applyFill="1" applyBorder="1"/>
    <xf numFmtId="164" fontId="2" fillId="0" borderId="0" xfId="0" applyNumberFormat="1" applyFont="1"/>
    <xf numFmtId="49" fontId="4" fillId="0" borderId="2" xfId="2" applyNumberFormat="1" applyFont="1" applyFill="1" applyBorder="1"/>
    <xf numFmtId="38" fontId="4" fillId="0" borderId="2" xfId="0" applyNumberFormat="1" applyFont="1" applyFill="1" applyBorder="1"/>
    <xf numFmtId="37" fontId="4" fillId="0" borderId="2" xfId="1" applyNumberFormat="1" applyFont="1" applyFill="1" applyBorder="1"/>
    <xf numFmtId="41" fontId="4" fillId="0" borderId="2" xfId="2" quotePrefix="1" applyNumberFormat="1" applyFont="1" applyFill="1" applyBorder="1"/>
    <xf numFmtId="49" fontId="4" fillId="0" borderId="1" xfId="2" applyNumberFormat="1" applyFont="1" applyFill="1" applyBorder="1"/>
    <xf numFmtId="38" fontId="4" fillId="0" borderId="1" xfId="0" applyNumberFormat="1" applyFont="1" applyBorder="1"/>
    <xf numFmtId="37" fontId="4" fillId="0" borderId="1" xfId="1" applyNumberFormat="1" applyFont="1" applyBorder="1"/>
    <xf numFmtId="41" fontId="4" fillId="0" borderId="0" xfId="2" applyNumberFormat="1" applyFont="1" applyFill="1" applyBorder="1"/>
    <xf numFmtId="38" fontId="4" fillId="0" borderId="0" xfId="0" applyNumberFormat="1" applyFont="1" applyBorder="1"/>
    <xf numFmtId="37" fontId="4" fillId="0" borderId="0" xfId="1" applyNumberFormat="1" applyFont="1" applyFill="1" applyBorder="1" applyProtection="1"/>
    <xf numFmtId="49" fontId="4" fillId="0" borderId="3" xfId="2" applyNumberFormat="1" applyFont="1" applyFill="1" applyBorder="1"/>
    <xf numFmtId="38" fontId="4" fillId="0" borderId="3" xfId="0" applyNumberFormat="1" applyFont="1" applyBorder="1"/>
    <xf numFmtId="37" fontId="4" fillId="0" borderId="3" xfId="1" applyNumberFormat="1" applyFont="1" applyFill="1" applyBorder="1"/>
    <xf numFmtId="41" fontId="4" fillId="0" borderId="3" xfId="2" quotePrefix="1" applyNumberFormat="1" applyFont="1" applyFill="1" applyBorder="1"/>
    <xf numFmtId="38" fontId="4" fillId="0" borderId="2" xfId="0" applyNumberFormat="1" applyFont="1" applyBorder="1"/>
    <xf numFmtId="37" fontId="4" fillId="0" borderId="0" xfId="1" applyNumberFormat="1" applyFont="1" applyFill="1" applyBorder="1" applyAlignment="1" applyProtection="1">
      <alignment horizontal="right"/>
    </xf>
    <xf numFmtId="38" fontId="4" fillId="0" borderId="3" xfId="0" applyNumberFormat="1" applyFont="1" applyFill="1" applyBorder="1"/>
    <xf numFmtId="49" fontId="4" fillId="0" borderId="4" xfId="2" applyNumberFormat="1" applyFont="1" applyFill="1" applyBorder="1"/>
    <xf numFmtId="38" fontId="4" fillId="0" borderId="4" xfId="0" applyNumberFormat="1" applyFont="1" applyBorder="1"/>
    <xf numFmtId="37" fontId="4" fillId="0" borderId="4" xfId="1" applyNumberFormat="1" applyFont="1" applyFill="1" applyBorder="1" applyAlignment="1" applyProtection="1">
      <alignment horizontal="right"/>
    </xf>
    <xf numFmtId="49" fontId="4" fillId="0" borderId="5" xfId="2" applyNumberFormat="1" applyFont="1" applyFill="1" applyBorder="1"/>
    <xf numFmtId="38" fontId="4" fillId="0" borderId="5" xfId="0" applyNumberFormat="1" applyFont="1" applyBorder="1"/>
    <xf numFmtId="37" fontId="4" fillId="0" borderId="2" xfId="1" applyNumberFormat="1" applyFont="1" applyFill="1" applyBorder="1" applyAlignment="1" applyProtection="1">
      <alignment horizontal="right"/>
    </xf>
    <xf numFmtId="41" fontId="4" fillId="0" borderId="1" xfId="2" applyNumberFormat="1" applyFont="1" applyFill="1" applyBorder="1"/>
    <xf numFmtId="37" fontId="4" fillId="0" borderId="5" xfId="1" applyNumberFormat="1" applyFont="1" applyFill="1" applyBorder="1" applyAlignment="1" applyProtection="1"/>
    <xf numFmtId="41" fontId="4" fillId="0" borderId="5" xfId="2" quotePrefix="1" applyNumberFormat="1" applyFont="1" applyFill="1" applyBorder="1"/>
    <xf numFmtId="37" fontId="4" fillId="0" borderId="2" xfId="1" applyNumberFormat="1" applyFont="1" applyFill="1" applyBorder="1" applyAlignment="1" applyProtection="1"/>
    <xf numFmtId="41" fontId="4" fillId="0" borderId="6" xfId="2" applyNumberFormat="1" applyFont="1" applyFill="1" applyBorder="1"/>
    <xf numFmtId="37" fontId="4" fillId="0" borderId="1" xfId="1" applyNumberFormat="1" applyFont="1" applyFill="1" applyBorder="1" applyAlignment="1" applyProtection="1">
      <alignment horizontal="right"/>
    </xf>
    <xf numFmtId="41" fontId="4" fillId="0" borderId="2" xfId="2" applyNumberFormat="1" applyFont="1" applyFill="1" applyBorder="1"/>
    <xf numFmtId="41" fontId="4" fillId="0" borderId="5" xfId="2" applyNumberFormat="1" applyFont="1" applyFill="1" applyBorder="1"/>
    <xf numFmtId="38" fontId="4" fillId="0" borderId="5" xfId="0" applyNumberFormat="1" applyFont="1" applyFill="1" applyBorder="1"/>
    <xf numFmtId="37" fontId="4" fillId="0" borderId="5" xfId="1" applyNumberFormat="1" applyFont="1" applyFill="1" applyBorder="1"/>
    <xf numFmtId="38" fontId="4" fillId="0" borderId="1" xfId="0" applyNumberFormat="1" applyFont="1" applyFill="1" applyBorder="1"/>
    <xf numFmtId="37" fontId="4" fillId="0" borderId="1" xfId="1" applyNumberFormat="1" applyFont="1" applyFill="1" applyBorder="1"/>
    <xf numFmtId="41" fontId="4" fillId="0" borderId="3" xfId="2" applyNumberFormat="1" applyFont="1" applyFill="1" applyBorder="1"/>
    <xf numFmtId="37" fontId="4" fillId="0" borderId="2" xfId="1" applyNumberFormat="1" applyFont="1" applyFill="1" applyBorder="1" applyAlignment="1" applyProtection="1">
      <alignment horizontal="left"/>
    </xf>
    <xf numFmtId="37" fontId="4" fillId="0" borderId="6" xfId="1" applyNumberFormat="1" applyFont="1" applyBorder="1"/>
    <xf numFmtId="41" fontId="4" fillId="0" borderId="3" xfId="2" applyNumberFormat="1" applyFont="1" applyFill="1" applyBorder="1" applyAlignment="1">
      <alignment horizontal="left"/>
    </xf>
    <xf numFmtId="38" fontId="4" fillId="0" borderId="6" xfId="0" applyNumberFormat="1" applyFont="1" applyBorder="1"/>
    <xf numFmtId="41" fontId="4" fillId="0" borderId="4" xfId="2" applyNumberFormat="1" applyFont="1" applyFill="1" applyBorder="1"/>
    <xf numFmtId="37" fontId="4" fillId="0" borderId="4" xfId="1" applyNumberFormat="1" applyFont="1" applyBorder="1"/>
    <xf numFmtId="38" fontId="4" fillId="0" borderId="2" xfId="0" applyNumberFormat="1" applyFont="1" applyFill="1" applyBorder="1" applyAlignment="1">
      <alignment horizontal="left"/>
    </xf>
    <xf numFmtId="38" fontId="4" fillId="0" borderId="0" xfId="3" applyNumberFormat="1" applyFont="1" applyFill="1" applyBorder="1"/>
    <xf numFmtId="37" fontId="4" fillId="0" borderId="0" xfId="1" applyNumberFormat="1" applyFont="1" applyBorder="1"/>
    <xf numFmtId="37" fontId="4" fillId="0" borderId="1" xfId="1" applyNumberFormat="1" applyFont="1" applyBorder="1" applyAlignment="1">
      <alignment horizontal="right"/>
    </xf>
    <xf numFmtId="39" fontId="4" fillId="0" borderId="0" xfId="0" applyNumberFormat="1" applyFont="1" applyFill="1" applyBorder="1" applyAlignment="1">
      <alignment horizontal="left"/>
    </xf>
    <xf numFmtId="37" fontId="4" fillId="0" borderId="0" xfId="1" applyNumberFormat="1" applyFont="1" applyFill="1" applyBorder="1" applyAlignment="1" applyProtection="1">
      <alignment horizontal="left"/>
    </xf>
    <xf numFmtId="39" fontId="4" fillId="0" borderId="0" xfId="0" applyNumberFormat="1" applyFont="1" applyFill="1" applyBorder="1" applyAlignment="1">
      <alignment horizontal="right"/>
    </xf>
    <xf numFmtId="39" fontId="4" fillId="0" borderId="2" xfId="0" applyNumberFormat="1" applyFont="1" applyFill="1" applyBorder="1" applyAlignment="1">
      <alignment horizontal="right"/>
    </xf>
    <xf numFmtId="37" fontId="4" fillId="0" borderId="1" xfId="1" applyNumberFormat="1" applyFont="1" applyFill="1" applyBorder="1" applyProtection="1"/>
    <xf numFmtId="39" fontId="4" fillId="0" borderId="0" xfId="0" applyNumberFormat="1" applyFont="1" applyFill="1" applyBorder="1" applyAlignment="1" applyProtection="1">
      <alignment horizontal="left"/>
      <protection locked="0"/>
    </xf>
    <xf numFmtId="39" fontId="6" fillId="0" borderId="3" xfId="0" applyNumberFormat="1" applyFont="1" applyFill="1" applyBorder="1"/>
    <xf numFmtId="37" fontId="4" fillId="0" borderId="3" xfId="1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>
      <alignment horizontal="left"/>
    </xf>
    <xf numFmtId="39" fontId="4" fillId="0" borderId="1" xfId="0" applyNumberFormat="1" applyFont="1" applyFill="1" applyBorder="1" applyAlignment="1" applyProtection="1">
      <alignment horizontal="left"/>
      <protection locked="0"/>
    </xf>
    <xf numFmtId="37" fontId="4" fillId="0" borderId="0" xfId="1" applyNumberFormat="1" applyFont="1" applyFill="1" applyBorder="1" applyAlignment="1">
      <alignment horizontal="left"/>
    </xf>
    <xf numFmtId="37" fontId="4" fillId="0" borderId="3" xfId="1" applyNumberFormat="1" applyFont="1" applyFill="1" applyBorder="1" applyAlignment="1">
      <alignment horizontal="left"/>
    </xf>
    <xf numFmtId="39" fontId="6" fillId="0" borderId="0" xfId="0" applyNumberFormat="1" applyFont="1" applyFill="1" applyBorder="1"/>
    <xf numFmtId="39" fontId="4" fillId="0" borderId="0" xfId="0" applyNumberFormat="1" applyFont="1" applyFill="1" applyBorder="1" applyAlignment="1" applyProtection="1">
      <alignment horizontal="right"/>
      <protection locked="0"/>
    </xf>
    <xf numFmtId="39" fontId="4" fillId="0" borderId="2" xfId="0" applyNumberFormat="1" applyFont="1" applyFill="1" applyBorder="1" applyAlignment="1" applyProtection="1">
      <alignment horizontal="right"/>
      <protection locked="0"/>
    </xf>
    <xf numFmtId="39" fontId="4" fillId="0" borderId="4" xfId="0" applyNumberFormat="1" applyFont="1" applyFill="1" applyBorder="1" applyAlignment="1" applyProtection="1">
      <alignment horizontal="left"/>
      <protection locked="0"/>
    </xf>
    <xf numFmtId="37" fontId="4" fillId="0" borderId="4" xfId="1" applyNumberFormat="1" applyFont="1" applyFill="1" applyBorder="1" applyAlignment="1">
      <alignment horizontal="left"/>
    </xf>
    <xf numFmtId="49" fontId="4" fillId="0" borderId="0" xfId="0" applyNumberFormat="1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49" fontId="4" fillId="0" borderId="2" xfId="0" applyNumberFormat="1" applyFont="1" applyFill="1" applyBorder="1"/>
    <xf numFmtId="0" fontId="4" fillId="0" borderId="2" xfId="0" applyFont="1" applyFill="1" applyBorder="1" applyAlignment="1" applyProtection="1">
      <alignment horizontal="right"/>
      <protection locked="0"/>
    </xf>
    <xf numFmtId="37" fontId="4" fillId="0" borderId="2" xfId="1" applyNumberFormat="1" applyFont="1" applyFill="1" applyBorder="1" applyAlignment="1">
      <alignment horizontal="left"/>
    </xf>
    <xf numFmtId="37" fontId="4" fillId="0" borderId="4" xfId="1" applyNumberFormat="1" applyFont="1" applyFill="1" applyBorder="1"/>
    <xf numFmtId="39" fontId="4" fillId="0" borderId="3" xfId="0" applyNumberFormat="1" applyFont="1" applyFill="1" applyBorder="1" applyAlignment="1" applyProtection="1">
      <alignment horizontal="right"/>
      <protection locked="0"/>
    </xf>
    <xf numFmtId="37" fontId="4" fillId="0" borderId="0" xfId="0" applyNumberFormat="1" applyFont="1" applyFill="1" applyBorder="1" applyAlignment="1" applyProtection="1">
      <alignment horizontal="right"/>
      <protection locked="0"/>
    </xf>
    <xf numFmtId="39" fontId="6" fillId="0" borderId="0" xfId="0" applyNumberFormat="1" applyFont="1" applyFill="1" applyBorder="1" applyProtection="1">
      <protection locked="0"/>
    </xf>
    <xf numFmtId="39" fontId="4" fillId="0" borderId="0" xfId="0" applyNumberFormat="1" applyFont="1" applyFill="1" applyBorder="1"/>
    <xf numFmtId="37" fontId="4" fillId="0" borderId="2" xfId="0" applyNumberFormat="1" applyFont="1" applyFill="1" applyBorder="1" applyAlignment="1" applyProtection="1">
      <alignment horizontal="right"/>
      <protection locked="0"/>
    </xf>
    <xf numFmtId="41" fontId="4" fillId="0" borderId="6" xfId="2" applyNumberFormat="1" applyFont="1" applyFill="1" applyBorder="1" applyAlignment="1">
      <alignment horizontal="left"/>
    </xf>
    <xf numFmtId="39" fontId="6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2" quotePrefix="1" applyNumberFormat="1" applyFont="1" applyFill="1" applyBorder="1"/>
    <xf numFmtId="49" fontId="4" fillId="0" borderId="2" xfId="2" quotePrefix="1" applyNumberFormat="1" applyFont="1" applyFill="1" applyBorder="1"/>
    <xf numFmtId="39" fontId="4" fillId="3" borderId="7" xfId="0" quotePrefix="1" applyNumberFormat="1" applyFont="1" applyFill="1" applyBorder="1" applyProtection="1">
      <protection locked="0"/>
    </xf>
    <xf numFmtId="39" fontId="4" fillId="3" borderId="0" xfId="0" quotePrefix="1" applyNumberFormat="1" applyFont="1" applyFill="1" applyBorder="1" applyProtection="1">
      <protection locked="0"/>
    </xf>
    <xf numFmtId="39" fontId="4" fillId="3" borderId="1" xfId="0" quotePrefix="1" applyNumberFormat="1" applyFont="1" applyFill="1" applyBorder="1" applyProtection="1">
      <protection locked="0"/>
    </xf>
    <xf numFmtId="37" fontId="4" fillId="0" borderId="1" xfId="1" applyNumberFormat="1" applyFont="1" applyFill="1" applyBorder="1" applyAlignment="1">
      <alignment horizontal="left"/>
    </xf>
    <xf numFmtId="39" fontId="4" fillId="0" borderId="0" xfId="0" applyNumberFormat="1" applyFont="1" applyFill="1" applyBorder="1" applyProtection="1">
      <protection locked="0"/>
    </xf>
    <xf numFmtId="39" fontId="4" fillId="0" borderId="1" xfId="0" applyNumberFormat="1" applyFont="1" applyFill="1" applyBorder="1" applyProtection="1">
      <protection locked="0"/>
    </xf>
    <xf numFmtId="39" fontId="4" fillId="3" borderId="8" xfId="0" quotePrefix="1" applyNumberFormat="1" applyFont="1" applyFill="1" applyBorder="1" applyProtection="1">
      <protection locked="0"/>
    </xf>
    <xf numFmtId="39" fontId="4" fillId="0" borderId="0" xfId="0" applyNumberFormat="1" applyFont="1" applyBorder="1" applyAlignment="1" applyProtection="1">
      <alignment horizontal="right"/>
      <protection locked="0"/>
    </xf>
    <xf numFmtId="37" fontId="4" fillId="0" borderId="0" xfId="0" applyNumberFormat="1" applyFont="1" applyBorder="1" applyAlignment="1" applyProtection="1">
      <alignment horizontal="right"/>
      <protection locked="0"/>
    </xf>
    <xf numFmtId="39" fontId="6" fillId="0" borderId="0" xfId="0" applyNumberFormat="1" applyFont="1" applyBorder="1" applyProtection="1">
      <protection locked="0"/>
    </xf>
    <xf numFmtId="39" fontId="6" fillId="0" borderId="3" xfId="0" applyNumberFormat="1" applyFont="1" applyFill="1" applyBorder="1" applyProtection="1">
      <protection locked="0"/>
    </xf>
    <xf numFmtId="39" fontId="8" fillId="0" borderId="0" xfId="0" applyNumberFormat="1" applyFont="1" applyFill="1" applyBorder="1" applyProtection="1">
      <protection locked="0"/>
    </xf>
    <xf numFmtId="39" fontId="8" fillId="0" borderId="1" xfId="0" applyNumberFormat="1" applyFont="1" applyFill="1" applyBorder="1" applyProtection="1">
      <protection locked="0"/>
    </xf>
    <xf numFmtId="49" fontId="4" fillId="0" borderId="3" xfId="2" applyNumberFormat="1" applyFont="1" applyFill="1" applyBorder="1" applyAlignment="1">
      <alignment horizontal="right"/>
    </xf>
    <xf numFmtId="39" fontId="4" fillId="0" borderId="3" xfId="0" applyNumberFormat="1" applyFont="1" applyBorder="1" applyAlignment="1" applyProtection="1">
      <alignment horizontal="right"/>
      <protection locked="0"/>
    </xf>
    <xf numFmtId="41" fontId="4" fillId="0" borderId="3" xfId="2" quotePrefix="1" applyNumberFormat="1" applyFont="1" applyFill="1" applyBorder="1" applyAlignment="1">
      <alignment horizontal="right"/>
    </xf>
    <xf numFmtId="49" fontId="4" fillId="0" borderId="0" xfId="2" applyNumberFormat="1" applyFont="1" applyFill="1" applyBorder="1" applyAlignment="1">
      <alignment horizontal="right"/>
    </xf>
    <xf numFmtId="41" fontId="4" fillId="0" borderId="0" xfId="2" quotePrefix="1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>
      <alignment horizontal="left"/>
      <protection locked="0"/>
    </xf>
    <xf numFmtId="39" fontId="4" fillId="0" borderId="2" xfId="0" applyNumberFormat="1" applyFont="1" applyBorder="1" applyAlignment="1" applyProtection="1">
      <alignment horizontal="right"/>
      <protection locked="0"/>
    </xf>
    <xf numFmtId="39" fontId="4" fillId="0" borderId="1" xfId="0" applyNumberFormat="1" applyFont="1" applyBorder="1" applyProtection="1">
      <protection locked="0"/>
    </xf>
    <xf numFmtId="39" fontId="4" fillId="0" borderId="0" xfId="0" applyNumberFormat="1" applyFont="1" applyBorder="1" applyProtection="1">
      <protection locked="0"/>
    </xf>
    <xf numFmtId="39" fontId="4" fillId="0" borderId="4" xfId="0" applyNumberFormat="1" applyFont="1" applyFill="1" applyBorder="1" applyProtection="1">
      <protection locked="0"/>
    </xf>
    <xf numFmtId="39" fontId="6" fillId="0" borderId="3" xfId="0" applyNumberFormat="1" applyFont="1" applyBorder="1" applyProtection="1">
      <protection locked="0"/>
    </xf>
    <xf numFmtId="39" fontId="6" fillId="0" borderId="0" xfId="0" applyNumberFormat="1" applyFont="1" applyFill="1" applyBorder="1" applyAlignment="1">
      <alignment horizontal="left"/>
    </xf>
    <xf numFmtId="39" fontId="4" fillId="0" borderId="1" xfId="0" applyNumberFormat="1" applyFont="1" applyFill="1" applyBorder="1" applyAlignment="1">
      <alignment horizontal="left"/>
    </xf>
    <xf numFmtId="49" fontId="4" fillId="0" borderId="2" xfId="4" applyNumberFormat="1" applyFont="1" applyFill="1" applyBorder="1" applyProtection="1">
      <protection locked="0"/>
    </xf>
    <xf numFmtId="49" fontId="4" fillId="0" borderId="2" xfId="4" applyNumberFormat="1" applyFont="1" applyFill="1" applyBorder="1" applyAlignment="1" applyProtection="1">
      <alignment horizontal="left"/>
      <protection locked="0"/>
    </xf>
    <xf numFmtId="39" fontId="4" fillId="0" borderId="2" xfId="4" applyFont="1" applyFill="1" applyBorder="1" applyAlignment="1" applyProtection="1">
      <alignment horizontal="right"/>
      <protection locked="0"/>
    </xf>
    <xf numFmtId="49" fontId="4" fillId="0" borderId="6" xfId="4" applyNumberFormat="1" applyFont="1" applyBorder="1" applyProtection="1">
      <protection locked="0"/>
    </xf>
    <xf numFmtId="49" fontId="4" fillId="0" borderId="6" xfId="4" applyNumberFormat="1" applyFont="1" applyBorder="1" applyAlignment="1" applyProtection="1">
      <alignment horizontal="left"/>
      <protection locked="0"/>
    </xf>
    <xf numFmtId="39" fontId="4" fillId="0" borderId="6" xfId="4" applyFont="1" applyBorder="1" applyProtection="1">
      <protection locked="0"/>
    </xf>
    <xf numFmtId="37" fontId="4" fillId="0" borderId="6" xfId="4" applyNumberFormat="1" applyFont="1" applyBorder="1" applyProtection="1">
      <protection locked="0"/>
    </xf>
    <xf numFmtId="49" fontId="4" fillId="0" borderId="1" xfId="4" applyNumberFormat="1" applyFont="1" applyBorder="1" applyProtection="1">
      <protection locked="0"/>
    </xf>
    <xf numFmtId="49" fontId="4" fillId="0" borderId="1" xfId="4" applyNumberFormat="1" applyFont="1" applyBorder="1" applyAlignment="1" applyProtection="1">
      <alignment horizontal="left"/>
      <protection locked="0"/>
    </xf>
    <xf numFmtId="39" fontId="4" fillId="0" borderId="1" xfId="4" applyFont="1" applyBorder="1" applyProtection="1">
      <protection locked="0"/>
    </xf>
    <xf numFmtId="37" fontId="4" fillId="0" borderId="1" xfId="4" applyNumberFormat="1" applyFont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 applyFill="1" applyBorder="1"/>
    <xf numFmtId="49" fontId="4" fillId="0" borderId="0" xfId="0" applyNumberFormat="1" applyFont="1" applyBorder="1" applyProtection="1"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4" fillId="0" borderId="0" xfId="0" quotePrefix="1" applyFont="1" applyBorder="1"/>
    <xf numFmtId="0" fontId="4" fillId="0" borderId="0" xfId="0" applyFont="1" applyBorder="1" applyAlignment="1" applyProtection="1">
      <alignment horizontal="right"/>
      <protection locked="0"/>
    </xf>
    <xf numFmtId="37" fontId="4" fillId="0" borderId="0" xfId="1" applyNumberFormat="1" applyFont="1" applyFill="1" applyBorder="1" applyProtection="1">
      <protection locked="0"/>
    </xf>
    <xf numFmtId="0" fontId="4" fillId="0" borderId="0" xfId="0" quotePrefix="1" applyFont="1" applyFill="1" applyBorder="1"/>
    <xf numFmtId="49" fontId="4" fillId="0" borderId="2" xfId="0" applyNumberFormat="1" applyFont="1" applyBorder="1" applyProtection="1"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2" xfId="0" quotePrefix="1" applyFont="1" applyFill="1" applyBorder="1"/>
    <xf numFmtId="49" fontId="4" fillId="0" borderId="1" xfId="0" applyNumberFormat="1" applyFont="1" applyBorder="1" applyProtection="1"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37" fontId="4" fillId="0" borderId="1" xfId="1" applyNumberFormat="1" applyFont="1" applyBorder="1" applyProtection="1">
      <protection locked="0"/>
    </xf>
    <xf numFmtId="0" fontId="4" fillId="0" borderId="1" xfId="0" applyFont="1" applyBorder="1"/>
    <xf numFmtId="0" fontId="4" fillId="0" borderId="1" xfId="0" applyFont="1" applyFill="1" applyBorder="1"/>
    <xf numFmtId="49" fontId="4" fillId="0" borderId="0" xfId="0" quotePrefix="1" applyNumberFormat="1" applyFont="1" applyBorder="1" applyProtection="1">
      <protection locked="0"/>
    </xf>
    <xf numFmtId="49" fontId="4" fillId="0" borderId="0" xfId="0" quotePrefix="1" applyNumberFormat="1" applyFont="1" applyBorder="1" applyAlignment="1" applyProtection="1">
      <alignment horizontal="left"/>
      <protection locked="0"/>
    </xf>
    <xf numFmtId="37" fontId="4" fillId="0" borderId="0" xfId="1" applyNumberFormat="1" applyFont="1" applyBorder="1" applyProtection="1">
      <protection locked="0"/>
    </xf>
    <xf numFmtId="49" fontId="6" fillId="0" borderId="3" xfId="0" applyNumberFormat="1" applyFont="1" applyFill="1" applyBorder="1" applyProtection="1">
      <protection locked="0"/>
    </xf>
    <xf numFmtId="49" fontId="6" fillId="0" borderId="3" xfId="0" applyNumberFormat="1" applyFont="1" applyFill="1" applyBorder="1" applyAlignment="1" applyProtection="1">
      <alignment horizontal="left"/>
      <protection locked="0"/>
    </xf>
    <xf numFmtId="0" fontId="6" fillId="0" borderId="3" xfId="0" applyFont="1" applyFill="1" applyBorder="1" applyProtection="1">
      <protection locked="0"/>
    </xf>
    <xf numFmtId="0" fontId="4" fillId="0" borderId="3" xfId="0" applyFont="1" applyFill="1" applyBorder="1"/>
    <xf numFmtId="49" fontId="6" fillId="0" borderId="0" xfId="0" quotePrefix="1" applyNumberFormat="1" applyFont="1" applyBorder="1" applyAlignment="1" applyProtection="1">
      <alignment horizontal="left"/>
      <protection locked="0"/>
    </xf>
    <xf numFmtId="49" fontId="4" fillId="0" borderId="2" xfId="0" quotePrefix="1" applyNumberFormat="1" applyFont="1" applyBorder="1" applyAlignment="1" applyProtection="1">
      <alignment horizontal="left"/>
      <protection locked="0"/>
    </xf>
    <xf numFmtId="37" fontId="4" fillId="0" borderId="2" xfId="1" applyNumberFormat="1" applyFont="1" applyFill="1" applyBorder="1" applyProtection="1">
      <protection locked="0"/>
    </xf>
    <xf numFmtId="37" fontId="4" fillId="0" borderId="1" xfId="0" applyNumberFormat="1" applyFont="1" applyBorder="1" applyProtection="1"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0" fontId="4" fillId="0" borderId="0" xfId="0" applyFont="1" applyProtection="1">
      <protection locked="0"/>
    </xf>
    <xf numFmtId="37" fontId="4" fillId="0" borderId="0" xfId="1" applyNumberFormat="1" applyFont="1" applyFill="1"/>
    <xf numFmtId="0" fontId="4" fillId="0" borderId="0" xfId="0" applyFont="1"/>
    <xf numFmtId="0" fontId="4" fillId="0" borderId="0" xfId="0" applyFont="1" applyFill="1"/>
    <xf numFmtId="49" fontId="6" fillId="0" borderId="3" xfId="0" applyNumberFormat="1" applyFont="1" applyBorder="1" applyProtection="1">
      <protection locked="0"/>
    </xf>
    <xf numFmtId="49" fontId="6" fillId="0" borderId="3" xfId="0" applyNumberFormat="1" applyFont="1" applyBorder="1" applyAlignment="1" applyProtection="1">
      <alignment horizontal="left"/>
      <protection locked="0"/>
    </xf>
    <xf numFmtId="0" fontId="6" fillId="0" borderId="3" xfId="0" applyFont="1" applyBorder="1" applyProtection="1">
      <protection locked="0"/>
    </xf>
    <xf numFmtId="0" fontId="4" fillId="0" borderId="3" xfId="0" applyFont="1" applyBorder="1"/>
    <xf numFmtId="37" fontId="4" fillId="0" borderId="2" xfId="1" applyNumberFormat="1" applyFont="1" applyBorder="1"/>
    <xf numFmtId="49" fontId="4" fillId="0" borderId="3" xfId="0" applyNumberFormat="1" applyFont="1" applyBorder="1" applyProtection="1"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right"/>
      <protection locked="0"/>
    </xf>
    <xf numFmtId="37" fontId="4" fillId="0" borderId="3" xfId="1" applyNumberFormat="1" applyFont="1" applyBorder="1"/>
    <xf numFmtId="0" fontId="4" fillId="0" borderId="3" xfId="0" quotePrefix="1" applyFont="1" applyBorder="1"/>
    <xf numFmtId="0" fontId="4" fillId="0" borderId="3" xfId="0" quotePrefix="1" applyFont="1" applyFill="1" applyBorder="1"/>
    <xf numFmtId="49" fontId="4" fillId="0" borderId="0" xfId="0" applyNumberFormat="1" applyFont="1" applyBorder="1"/>
    <xf numFmtId="49" fontId="4" fillId="0" borderId="2" xfId="0" applyNumberFormat="1" applyFont="1" applyBorder="1"/>
    <xf numFmtId="39" fontId="4" fillId="0" borderId="0" xfId="0" quotePrefix="1" applyNumberFormat="1" applyFont="1" applyFill="1" applyBorder="1" applyProtection="1">
      <protection locked="0"/>
    </xf>
    <xf numFmtId="0" fontId="4" fillId="0" borderId="2" xfId="0" quotePrefix="1" applyFont="1" applyBorder="1" applyAlignment="1">
      <alignment horizontal="right"/>
    </xf>
    <xf numFmtId="0" fontId="4" fillId="0" borderId="2" xfId="0" quotePrefix="1" applyFont="1" applyBorder="1"/>
    <xf numFmtId="37" fontId="4" fillId="0" borderId="4" xfId="1" applyNumberFormat="1" applyFont="1" applyBorder="1" applyProtection="1">
      <protection locked="0"/>
    </xf>
    <xf numFmtId="0" fontId="4" fillId="0" borderId="0" xfId="0" applyNumberFormat="1" applyFont="1" applyFill="1" applyBorder="1" applyProtection="1"/>
    <xf numFmtId="38" fontId="4" fillId="0" borderId="0" xfId="0" quotePrefix="1" applyNumberFormat="1" applyFont="1" applyFill="1" applyBorder="1" applyAlignment="1">
      <alignment horizontal="right"/>
    </xf>
    <xf numFmtId="37" fontId="4" fillId="0" borderId="0" xfId="0" applyNumberFormat="1" applyFont="1" applyFill="1" applyBorder="1"/>
    <xf numFmtId="38" fontId="4" fillId="0" borderId="0" xfId="0" applyNumberFormat="1" applyFont="1" applyFill="1" applyBorder="1" applyAlignment="1">
      <alignment horizontal="right"/>
    </xf>
    <xf numFmtId="38" fontId="4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Protection="1"/>
    <xf numFmtId="38" fontId="4" fillId="0" borderId="2" xfId="0" applyNumberFormat="1" applyFont="1" applyFill="1" applyBorder="1" applyAlignment="1">
      <alignment horizontal="right"/>
    </xf>
    <xf numFmtId="37" fontId="4" fillId="0" borderId="2" xfId="0" applyNumberFormat="1" applyFont="1" applyFill="1" applyBorder="1"/>
    <xf numFmtId="0" fontId="4" fillId="0" borderId="1" xfId="0" applyNumberFormat="1" applyFont="1" applyFill="1" applyBorder="1"/>
    <xf numFmtId="49" fontId="4" fillId="0" borderId="1" xfId="0" applyNumberFormat="1" applyFont="1" applyFill="1" applyBorder="1"/>
    <xf numFmtId="37" fontId="4" fillId="0" borderId="1" xfId="0" applyNumberFormat="1" applyFont="1" applyFill="1" applyBorder="1" applyProtection="1"/>
    <xf numFmtId="37" fontId="4" fillId="0" borderId="1" xfId="0" applyNumberFormat="1" applyFont="1" applyFill="1" applyBorder="1"/>
    <xf numFmtId="49" fontId="4" fillId="0" borderId="3" xfId="0" applyNumberFormat="1" applyFont="1" applyFill="1" applyBorder="1"/>
    <xf numFmtId="0" fontId="4" fillId="0" borderId="3" xfId="0" applyNumberFormat="1" applyFont="1" applyFill="1" applyBorder="1"/>
    <xf numFmtId="38" fontId="4" fillId="0" borderId="3" xfId="0" applyNumberFormat="1" applyFont="1" applyFill="1" applyBorder="1" applyAlignment="1">
      <alignment horizontal="right"/>
    </xf>
    <xf numFmtId="37" fontId="4" fillId="0" borderId="3" xfId="0" applyNumberFormat="1" applyFont="1" applyFill="1" applyBorder="1"/>
    <xf numFmtId="37" fontId="4" fillId="0" borderId="2" xfId="0" applyNumberFormat="1" applyFont="1" applyFill="1" applyBorder="1" applyProtection="1"/>
    <xf numFmtId="0" fontId="4" fillId="0" borderId="2" xfId="0" applyNumberFormat="1" applyFont="1" applyFill="1" applyBorder="1" applyAlignment="1" applyProtection="1">
      <alignment horizontal="right"/>
    </xf>
    <xf numFmtId="38" fontId="4" fillId="0" borderId="2" xfId="0" quotePrefix="1" applyNumberFormat="1" applyFont="1" applyFill="1" applyBorder="1" applyAlignment="1">
      <alignment horizontal="right"/>
    </xf>
    <xf numFmtId="49" fontId="4" fillId="0" borderId="5" xfId="0" applyNumberFormat="1" applyFont="1" applyFill="1" applyBorder="1"/>
    <xf numFmtId="0" fontId="4" fillId="0" borderId="5" xfId="0" applyNumberFormat="1" applyFont="1" applyFill="1" applyBorder="1" applyProtection="1"/>
    <xf numFmtId="0" fontId="4" fillId="0" borderId="5" xfId="0" applyNumberFormat="1" applyFont="1" applyFill="1" applyBorder="1" applyAlignment="1">
      <alignment horizontal="right"/>
    </xf>
    <xf numFmtId="37" fontId="4" fillId="0" borderId="5" xfId="0" applyNumberFormat="1" applyFont="1" applyFill="1" applyBorder="1"/>
    <xf numFmtId="49" fontId="4" fillId="0" borderId="0" xfId="0" applyNumberFormat="1" applyFont="1" applyFill="1"/>
    <xf numFmtId="0" fontId="4" fillId="0" borderId="0" xfId="0" applyNumberFormat="1" applyFont="1" applyFill="1"/>
    <xf numFmtId="38" fontId="4" fillId="0" borderId="0" xfId="0" applyNumberFormat="1" applyFont="1" applyFill="1"/>
    <xf numFmtId="37" fontId="4" fillId="0" borderId="0" xfId="0" applyNumberFormat="1" applyFont="1" applyFill="1"/>
    <xf numFmtId="0" fontId="4" fillId="0" borderId="3" xfId="0" applyNumberFormat="1" applyFont="1" applyFill="1" applyBorder="1" applyProtection="1"/>
    <xf numFmtId="49" fontId="4" fillId="0" borderId="3" xfId="0" quotePrefix="1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Protection="1"/>
    <xf numFmtId="49" fontId="4" fillId="0" borderId="1" xfId="0" quotePrefix="1" applyNumberFormat="1" applyFont="1" applyFill="1" applyBorder="1" applyAlignment="1" applyProtection="1">
      <alignment horizontal="right"/>
    </xf>
    <xf numFmtId="0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right"/>
    </xf>
    <xf numFmtId="49" fontId="4" fillId="0" borderId="3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38" fontId="4" fillId="0" borderId="0" xfId="0" quotePrefix="1" applyNumberFormat="1" applyFont="1" applyFill="1" applyBorder="1"/>
    <xf numFmtId="38" fontId="4" fillId="0" borderId="0" xfId="0" applyNumberFormat="1" applyFont="1" applyFill="1" applyBorder="1" applyAlignment="1">
      <alignment horizontal="left"/>
    </xf>
    <xf numFmtId="49" fontId="4" fillId="0" borderId="4" xfId="0" applyNumberFormat="1" applyFont="1" applyFill="1" applyBorder="1"/>
    <xf numFmtId="0" fontId="4" fillId="0" borderId="4" xfId="0" applyNumberFormat="1" applyFont="1" applyFill="1" applyBorder="1"/>
    <xf numFmtId="38" fontId="4" fillId="0" borderId="4" xfId="0" applyNumberFormat="1" applyFont="1" applyFill="1" applyBorder="1"/>
    <xf numFmtId="37" fontId="4" fillId="0" borderId="4" xfId="0" applyNumberFormat="1" applyFont="1" applyFill="1" applyBorder="1"/>
    <xf numFmtId="0" fontId="4" fillId="0" borderId="0" xfId="0" quotePrefix="1" applyNumberFormat="1" applyFont="1" applyFill="1" applyBorder="1" applyAlignment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49" fontId="4" fillId="0" borderId="2" xfId="0" applyNumberFormat="1" applyFont="1" applyFill="1" applyBorder="1" applyAlignment="1" applyProtection="1">
      <alignment horizontal="right"/>
    </xf>
    <xf numFmtId="37" fontId="4" fillId="0" borderId="0" xfId="1" quotePrefix="1" applyNumberFormat="1" applyFont="1" applyFill="1" applyBorder="1"/>
    <xf numFmtId="49" fontId="4" fillId="0" borderId="1" xfId="0" applyNumberFormat="1" applyFont="1" applyBorder="1"/>
    <xf numFmtId="49" fontId="6" fillId="0" borderId="0" xfId="0" applyNumberFormat="1" applyFont="1" applyProtection="1">
      <protection locked="0"/>
    </xf>
    <xf numFmtId="49" fontId="4" fillId="0" borderId="3" xfId="0" applyNumberFormat="1" applyFont="1" applyBorder="1"/>
    <xf numFmtId="49" fontId="4" fillId="0" borderId="4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 applyProtection="1">
      <protection locked="0"/>
    </xf>
    <xf numFmtId="37" fontId="4" fillId="0" borderId="2" xfId="1" applyNumberFormat="1" applyFont="1" applyBorder="1" applyProtection="1">
      <protection locked="0"/>
    </xf>
    <xf numFmtId="37" fontId="4" fillId="0" borderId="0" xfId="1" applyNumberFormat="1" applyFont="1"/>
    <xf numFmtId="0" fontId="4" fillId="0" borderId="0" xfId="0" applyFont="1" applyBorder="1" applyAlignment="1" applyProtection="1">
      <alignment horizontal="left"/>
      <protection locked="0"/>
    </xf>
    <xf numFmtId="49" fontId="9" fillId="0" borderId="0" xfId="0" applyNumberFormat="1" applyFont="1" applyFill="1" applyProtection="1">
      <protection locked="0"/>
    </xf>
    <xf numFmtId="49" fontId="9" fillId="0" borderId="0" xfId="0" applyNumberFormat="1" applyFont="1" applyFill="1" applyAlignment="1">
      <alignment horizontal="left"/>
    </xf>
    <xf numFmtId="0" fontId="9" fillId="0" borderId="0" xfId="0" applyFont="1" applyFill="1" applyProtection="1">
      <protection locked="0"/>
    </xf>
    <xf numFmtId="37" fontId="9" fillId="0" borderId="0" xfId="1" applyNumberFormat="1" applyFont="1" applyFill="1" applyProtection="1">
      <protection locked="0"/>
    </xf>
    <xf numFmtId="49" fontId="9" fillId="0" borderId="0" xfId="0" applyNumberFormat="1" applyFont="1" applyFill="1"/>
    <xf numFmtId="49" fontId="9" fillId="0" borderId="0" xfId="0" applyNumberFormat="1" applyFont="1" applyProtection="1">
      <protection locked="0"/>
    </xf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 applyAlignment="1" applyProtection="1">
      <alignment horizontal="right"/>
      <protection locked="0"/>
    </xf>
    <xf numFmtId="37" fontId="9" fillId="0" borderId="0" xfId="1" applyNumberFormat="1" applyFont="1"/>
    <xf numFmtId="49" fontId="10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37" fontId="10" fillId="0" borderId="0" xfId="1" applyNumberFormat="1" applyFont="1" applyProtection="1">
      <protection locked="0"/>
    </xf>
    <xf numFmtId="49" fontId="10" fillId="0" borderId="0" xfId="0" applyNumberFormat="1" applyFont="1"/>
    <xf numFmtId="49" fontId="10" fillId="0" borderId="0" xfId="0" applyNumberFormat="1" applyFont="1" applyBorder="1" applyProtection="1">
      <protection locked="0"/>
    </xf>
    <xf numFmtId="49" fontId="10" fillId="0" borderId="0" xfId="0" applyNumberFormat="1" applyFont="1" applyBorder="1" applyAlignment="1" applyProtection="1">
      <alignment horizontal="left"/>
      <protection locked="0"/>
    </xf>
    <xf numFmtId="0" fontId="10" fillId="0" borderId="0" xfId="0" applyFont="1" applyBorder="1" applyProtection="1">
      <protection locked="0"/>
    </xf>
    <xf numFmtId="37" fontId="10" fillId="0" borderId="0" xfId="1" applyNumberFormat="1" applyFont="1" applyBorder="1"/>
    <xf numFmtId="49" fontId="10" fillId="0" borderId="0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2" xfId="0" applyFont="1" applyBorder="1" applyProtection="1">
      <protection locked="0"/>
    </xf>
    <xf numFmtId="49" fontId="4" fillId="2" borderId="2" xfId="0" applyNumberFormat="1" applyFont="1" applyFill="1" applyBorder="1"/>
    <xf numFmtId="49" fontId="4" fillId="2" borderId="0" xfId="0" applyNumberFormat="1" applyFont="1" applyFill="1" applyBorder="1"/>
    <xf numFmtId="49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37" fontId="9" fillId="0" borderId="0" xfId="1" applyNumberFormat="1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49" fontId="10" fillId="0" borderId="0" xfId="0" applyNumberFormat="1" applyFont="1" applyFill="1" applyProtection="1">
      <protection locked="0"/>
    </xf>
    <xf numFmtId="49" fontId="10" fillId="0" borderId="0" xfId="0" applyNumberFormat="1" applyFont="1" applyFill="1" applyAlignment="1" applyProtection="1">
      <alignment horizontal="left"/>
      <protection locked="0"/>
    </xf>
    <xf numFmtId="0" fontId="10" fillId="0" borderId="0" xfId="0" applyFont="1" applyFill="1" applyProtection="1">
      <protection locked="0"/>
    </xf>
    <xf numFmtId="37" fontId="10" fillId="0" borderId="0" xfId="1" applyNumberFormat="1" applyFont="1" applyFill="1" applyProtection="1">
      <protection locked="0"/>
    </xf>
    <xf numFmtId="49" fontId="10" fillId="0" borderId="0" xfId="0" applyNumberFormat="1" applyFont="1" applyFill="1"/>
    <xf numFmtId="49" fontId="10" fillId="0" borderId="0" xfId="0" applyNumberFormat="1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37" fontId="10" fillId="0" borderId="0" xfId="1" applyNumberFormat="1" applyFont="1"/>
    <xf numFmtId="0" fontId="13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4" borderId="7" xfId="0" quotePrefix="1" applyFont="1" applyFill="1" applyBorder="1" applyProtection="1">
      <protection locked="0"/>
    </xf>
    <xf numFmtId="0" fontId="4" fillId="4" borderId="8" xfId="0" quotePrefix="1" applyFont="1" applyFill="1" applyBorder="1" applyProtection="1">
      <protection locked="0"/>
    </xf>
    <xf numFmtId="0" fontId="4" fillId="4" borderId="0" xfId="0" quotePrefix="1" applyFont="1" applyFill="1" applyBorder="1" applyProtection="1">
      <protection locked="0"/>
    </xf>
    <xf numFmtId="37" fontId="4" fillId="0" borderId="0" xfId="1" quotePrefix="1" applyNumberFormat="1" applyFont="1" applyFill="1"/>
    <xf numFmtId="0" fontId="4" fillId="0" borderId="0" xfId="0" applyFont="1" applyFill="1" applyBorder="1" applyProtection="1">
      <protection locked="0"/>
    </xf>
    <xf numFmtId="37" fontId="4" fillId="0" borderId="0" xfId="1" quotePrefix="1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6" fillId="0" borderId="3" xfId="0" quotePrefix="1" applyNumberFormat="1" applyFont="1" applyBorder="1" applyAlignment="1" applyProtection="1">
      <alignment horizontal="left"/>
      <protection locked="0"/>
    </xf>
    <xf numFmtId="49" fontId="4" fillId="0" borderId="0" xfId="0" applyNumberFormat="1" applyFont="1" applyFill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37" fontId="4" fillId="0" borderId="0" xfId="1" quotePrefix="1" applyNumberFormat="1" applyFont="1"/>
    <xf numFmtId="49" fontId="4" fillId="0" borderId="0" xfId="0" applyNumberFormat="1" applyFont="1" applyBorder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quotePrefix="1" applyFont="1" applyFill="1" applyBorder="1" applyAlignment="1" applyProtection="1">
      <alignment horizontal="left"/>
      <protection locked="0"/>
    </xf>
    <xf numFmtId="0" fontId="4" fillId="4" borderId="1" xfId="0" quotePrefix="1" applyFont="1" applyFill="1" applyBorder="1" applyProtection="1">
      <protection locked="0"/>
    </xf>
    <xf numFmtId="37" fontId="4" fillId="0" borderId="1" xfId="1" quotePrefix="1" applyNumberFormat="1" applyFont="1" applyFill="1" applyBorder="1"/>
    <xf numFmtId="49" fontId="4" fillId="0" borderId="0" xfId="0" quotePrefix="1" applyNumberFormat="1" applyFont="1" applyFill="1" applyBorder="1" applyAlignment="1" applyProtection="1">
      <alignment horizontal="left"/>
      <protection locked="0"/>
    </xf>
    <xf numFmtId="49" fontId="4" fillId="0" borderId="3" xfId="0" applyNumberFormat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37" fontId="6" fillId="0" borderId="0" xfId="1" applyNumberFormat="1" applyFont="1" applyFill="1" applyBorder="1"/>
    <xf numFmtId="49" fontId="6" fillId="0" borderId="0" xfId="0" applyNumberFormat="1" applyFont="1" applyBorder="1"/>
    <xf numFmtId="49" fontId="6" fillId="0" borderId="0" xfId="0" applyNumberFormat="1" applyFont="1" applyFill="1" applyBorder="1" applyProtection="1"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quotePrefix="1" applyFont="1" applyBorder="1" applyProtection="1">
      <protection locked="0"/>
    </xf>
    <xf numFmtId="49" fontId="4" fillId="0" borderId="6" xfId="0" applyNumberFormat="1" applyFont="1" applyBorder="1" applyProtection="1"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37" fontId="4" fillId="0" borderId="6" xfId="1" applyNumberFormat="1" applyFont="1" applyBorder="1" applyProtection="1">
      <protection locked="0"/>
    </xf>
    <xf numFmtId="49" fontId="4" fillId="0" borderId="6" xfId="0" applyNumberFormat="1" applyFont="1" applyBorder="1"/>
    <xf numFmtId="37" fontId="4" fillId="0" borderId="6" xfId="1" applyNumberFormat="1" applyFont="1" applyFill="1" applyBorder="1" applyProtection="1">
      <protection locked="0"/>
    </xf>
    <xf numFmtId="37" fontId="4" fillId="0" borderId="1" xfId="1" applyNumberFormat="1" applyFont="1" applyFill="1" applyBorder="1" applyProtection="1">
      <protection locked="0"/>
    </xf>
    <xf numFmtId="49" fontId="6" fillId="0" borderId="3" xfId="0" quotePrefix="1" applyNumberFormat="1" applyFont="1" applyFill="1" applyBorder="1" applyAlignment="1" applyProtection="1">
      <alignment horizontal="left"/>
      <protection locked="0"/>
    </xf>
    <xf numFmtId="0" fontId="4" fillId="0" borderId="3" xfId="0" applyFont="1" applyBorder="1" applyProtection="1">
      <protection locked="0"/>
    </xf>
    <xf numFmtId="49" fontId="9" fillId="0" borderId="0" xfId="0" applyNumberFormat="1" applyFont="1" applyBorder="1" applyProtection="1">
      <protection locked="0"/>
    </xf>
    <xf numFmtId="49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37" fontId="9" fillId="0" borderId="0" xfId="1" applyNumberFormat="1" applyFont="1" applyBorder="1" applyProtection="1">
      <protection locked="0"/>
    </xf>
    <xf numFmtId="49" fontId="9" fillId="0" borderId="0" xfId="0" applyNumberFormat="1" applyFont="1" applyBorder="1"/>
    <xf numFmtId="49" fontId="8" fillId="0" borderId="2" xfId="0" quotePrefix="1" applyNumberFormat="1" applyFont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49" fontId="6" fillId="0" borderId="0" xfId="0" quotePrefix="1" applyNumberFormat="1" applyFont="1" applyBorder="1" applyProtection="1">
      <protection locked="0"/>
    </xf>
    <xf numFmtId="49" fontId="4" fillId="0" borderId="2" xfId="0" quotePrefix="1" applyNumberFormat="1" applyFont="1" applyBorder="1" applyProtection="1">
      <protection locked="0"/>
    </xf>
    <xf numFmtId="37" fontId="9" fillId="0" borderId="0" xfId="1" applyNumberFormat="1" applyFont="1" applyFill="1" applyProtection="1"/>
    <xf numFmtId="37" fontId="10" fillId="0" borderId="0" xfId="1" applyNumberFormat="1" applyFont="1" applyFill="1"/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49" fontId="6" fillId="0" borderId="3" xfId="0" applyNumberFormat="1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left"/>
    </xf>
    <xf numFmtId="0" fontId="6" fillId="0" borderId="3" xfId="0" quotePrefix="1" applyNumberFormat="1" applyFont="1" applyFill="1" applyBorder="1" applyAlignment="1">
      <alignment horizontal="left"/>
    </xf>
    <xf numFmtId="37" fontId="6" fillId="0" borderId="3" xfId="1" applyNumberFormat="1" applyFont="1" applyFill="1" applyBorder="1"/>
    <xf numFmtId="49" fontId="6" fillId="0" borderId="3" xfId="0" applyNumberFormat="1" applyFont="1" applyFill="1" applyBorder="1"/>
    <xf numFmtId="0" fontId="4" fillId="0" borderId="0" xfId="0" applyNumberFormat="1" applyFont="1" applyBorder="1" applyAlignment="1">
      <alignment horizontal="left"/>
    </xf>
    <xf numFmtId="0" fontId="4" fillId="0" borderId="0" xfId="0" quotePrefix="1" applyNumberFormat="1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quotePrefix="1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49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quotePrefix="1" applyNumberFormat="1" applyFont="1" applyBorder="1" applyAlignment="1">
      <alignment horizontal="left"/>
    </xf>
    <xf numFmtId="37" fontId="6" fillId="0" borderId="0" xfId="1" applyNumberFormat="1" applyFont="1" applyBorder="1"/>
    <xf numFmtId="49" fontId="4" fillId="0" borderId="0" xfId="0" applyNumberFormat="1" applyFont="1" applyFill="1" applyBorder="1" applyAlignment="1">
      <alignment horizontal="left"/>
    </xf>
    <xf numFmtId="0" fontId="4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4" fillId="0" borderId="2" xfId="0" quotePrefix="1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Protection="1">
      <protection locked="0"/>
    </xf>
    <xf numFmtId="49" fontId="4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0" borderId="3" xfId="0" quotePrefix="1" applyNumberFormat="1" applyFont="1" applyFill="1" applyBorder="1" applyAlignment="1">
      <alignment horizontal="left"/>
    </xf>
    <xf numFmtId="0" fontId="6" fillId="0" borderId="0" xfId="0" quotePrefix="1" applyFont="1" applyFill="1" applyBorder="1" applyAlignment="1" applyProtection="1">
      <alignment horizontal="left"/>
      <protection locked="0"/>
    </xf>
    <xf numFmtId="49" fontId="4" fillId="5" borderId="0" xfId="0" applyNumberFormat="1" applyFont="1" applyFill="1" applyBorder="1" applyAlignment="1">
      <alignment horizontal="left"/>
    </xf>
    <xf numFmtId="0" fontId="4" fillId="5" borderId="0" xfId="0" applyNumberFormat="1" applyFont="1" applyFill="1" applyBorder="1" applyAlignment="1">
      <alignment horizontal="left"/>
    </xf>
    <xf numFmtId="0" fontId="6" fillId="5" borderId="0" xfId="0" quotePrefix="1" applyFont="1" applyFill="1" applyBorder="1" applyAlignment="1" applyProtection="1">
      <alignment horizontal="left"/>
      <protection locked="0"/>
    </xf>
    <xf numFmtId="37" fontId="4" fillId="5" borderId="0" xfId="1" applyNumberFormat="1" applyFont="1" applyFill="1" applyBorder="1"/>
    <xf numFmtId="49" fontId="4" fillId="5" borderId="0" xfId="0" applyNumberFormat="1" applyFont="1" applyFill="1" applyBorder="1"/>
    <xf numFmtId="0" fontId="4" fillId="5" borderId="0" xfId="0" applyFont="1" applyFill="1" applyBorder="1" applyProtection="1">
      <protection locked="0"/>
    </xf>
    <xf numFmtId="0" fontId="4" fillId="5" borderId="0" xfId="0" quotePrefix="1" applyNumberFormat="1" applyFont="1" applyFill="1" applyBorder="1" applyAlignment="1">
      <alignment horizontal="left"/>
    </xf>
    <xf numFmtId="0" fontId="4" fillId="5" borderId="0" xfId="0" applyFont="1" applyFill="1" applyBorder="1" applyAlignment="1" applyProtection="1">
      <alignment horizontal="right"/>
      <protection locked="0"/>
    </xf>
    <xf numFmtId="37" fontId="4" fillId="5" borderId="0" xfId="1" applyNumberFormat="1" applyFont="1" applyFill="1" applyBorder="1" applyProtection="1">
      <protection locked="0"/>
    </xf>
    <xf numFmtId="0" fontId="4" fillId="0" borderId="0" xfId="0" quotePrefix="1" applyFont="1" applyFill="1" applyBorder="1" applyAlignment="1" applyProtection="1">
      <alignment horizontal="right"/>
      <protection locked="0"/>
    </xf>
    <xf numFmtId="49" fontId="4" fillId="0" borderId="2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4" fillId="0" borderId="2" xfId="0" quotePrefix="1" applyFont="1" applyBorder="1" applyAlignment="1" applyProtection="1">
      <alignment horizontal="right"/>
      <protection locked="0"/>
    </xf>
    <xf numFmtId="0" fontId="4" fillId="0" borderId="3" xfId="0" applyNumberFormat="1" applyFont="1" applyBorder="1" applyAlignment="1">
      <alignment horizontal="left"/>
    </xf>
    <xf numFmtId="0" fontId="4" fillId="0" borderId="3" xfId="0" quotePrefix="1" applyNumberFormat="1" applyFont="1" applyBorder="1" applyAlignment="1">
      <alignment horizontal="left"/>
    </xf>
    <xf numFmtId="0" fontId="6" fillId="0" borderId="3" xfId="0" quotePrefix="1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49" fontId="4" fillId="0" borderId="0" xfId="0" applyNumberFormat="1" applyFont="1" applyBorder="1" applyAlignment="1" applyProtection="1">
      <alignment horizontal="right"/>
      <protection locked="0"/>
    </xf>
    <xf numFmtId="37" fontId="4" fillId="0" borderId="0" xfId="1" applyNumberFormat="1" applyFont="1" applyFill="1" applyBorder="1" applyAlignment="1" applyProtection="1">
      <alignment horizontal="right"/>
      <protection locked="0"/>
    </xf>
    <xf numFmtId="0" fontId="6" fillId="0" borderId="0" xfId="0" quotePrefix="1" applyFont="1" applyBorder="1" applyAlignment="1" applyProtection="1">
      <alignment horizontal="left"/>
      <protection locked="0"/>
    </xf>
    <xf numFmtId="0" fontId="4" fillId="0" borderId="0" xfId="0" quotePrefix="1" applyFont="1" applyBorder="1" applyAlignment="1" applyProtection="1">
      <alignment horizontal="right"/>
      <protection locked="0"/>
    </xf>
    <xf numFmtId="0" fontId="4" fillId="0" borderId="2" xfId="0" quotePrefix="1" applyNumberFormat="1" applyFont="1" applyBorder="1" applyAlignment="1">
      <alignment horizontal="left"/>
    </xf>
    <xf numFmtId="49" fontId="4" fillId="0" borderId="2" xfId="0" applyNumberFormat="1" applyFont="1" applyBorder="1" applyAlignment="1" applyProtection="1">
      <alignment horizontal="right"/>
      <protection locked="0"/>
    </xf>
    <xf numFmtId="49" fontId="4" fillId="0" borderId="0" xfId="0" quotePrefix="1" applyNumberFormat="1" applyFont="1" applyFill="1" applyBorder="1" applyAlignment="1">
      <alignment horizontal="left"/>
    </xf>
    <xf numFmtId="49" fontId="4" fillId="0" borderId="0" xfId="0" quotePrefix="1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49" fontId="4" fillId="0" borderId="0" xfId="0" quotePrefix="1" applyNumberFormat="1" applyFont="1" applyFill="1" applyBorder="1"/>
    <xf numFmtId="49" fontId="4" fillId="0" borderId="0" xfId="0" quotePrefix="1" applyNumberFormat="1" applyFont="1" applyBorder="1"/>
    <xf numFmtId="0" fontId="4" fillId="0" borderId="2" xfId="0" applyFont="1" applyBorder="1" applyAlignment="1">
      <alignment horizontal="right"/>
    </xf>
    <xf numFmtId="0" fontId="9" fillId="0" borderId="0" xfId="0" applyFont="1"/>
    <xf numFmtId="49" fontId="6" fillId="0" borderId="3" xfId="0" applyNumberFormat="1" applyFont="1" applyBorder="1"/>
    <xf numFmtId="0" fontId="6" fillId="0" borderId="3" xfId="0" applyNumberFormat="1" applyFont="1" applyBorder="1"/>
    <xf numFmtId="0" fontId="6" fillId="0" borderId="3" xfId="0" quotePrefix="1" applyNumberFormat="1" applyFont="1" applyBorder="1" applyAlignment="1">
      <alignment horizontal="left"/>
    </xf>
    <xf numFmtId="0" fontId="4" fillId="0" borderId="0" xfId="0" applyNumberFormat="1" applyFont="1" applyBorder="1"/>
    <xf numFmtId="0" fontId="4" fillId="0" borderId="2" xfId="0" applyNumberFormat="1" applyFont="1" applyBorder="1"/>
    <xf numFmtId="0" fontId="4" fillId="0" borderId="1" xfId="0" applyNumberFormat="1" applyFont="1" applyBorder="1" applyAlignment="1">
      <alignment horizontal="left"/>
    </xf>
    <xf numFmtId="37" fontId="4" fillId="0" borderId="1" xfId="1" applyNumberFormat="1" applyFont="1" applyBorder="1" applyProtection="1"/>
    <xf numFmtId="0" fontId="4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Protection="1">
      <protection locked="0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right"/>
    </xf>
    <xf numFmtId="0" fontId="6" fillId="0" borderId="3" xfId="0" applyNumberFormat="1" applyFont="1" applyBorder="1" applyAlignment="1">
      <alignment horizontal="left"/>
    </xf>
    <xf numFmtId="0" fontId="6" fillId="0" borderId="3" xfId="0" quotePrefix="1" applyFont="1" applyFill="1" applyBorder="1" applyAlignment="1" applyProtection="1">
      <alignment horizontal="left"/>
      <protection locked="0"/>
    </xf>
    <xf numFmtId="37" fontId="4" fillId="0" borderId="0" xfId="1" applyNumberFormat="1" applyFont="1" applyBorder="1" applyProtection="1"/>
    <xf numFmtId="49" fontId="4" fillId="0" borderId="2" xfId="0" applyNumberFormat="1" applyFont="1" applyBorder="1" applyAlignment="1">
      <alignment horizontal="right"/>
    </xf>
    <xf numFmtId="37" fontId="4" fillId="0" borderId="2" xfId="1" applyNumberFormat="1" applyFont="1" applyFill="1" applyBorder="1" applyProtection="1"/>
    <xf numFmtId="49" fontId="9" fillId="0" borderId="0" xfId="0" quotePrefix="1" applyNumberFormat="1" applyFont="1" applyAlignment="1" applyProtection="1">
      <alignment horizontal="left"/>
      <protection locked="0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 applyAlignment="1" applyProtection="1">
      <alignment horizontal="left"/>
      <protection locked="0"/>
    </xf>
    <xf numFmtId="37" fontId="9" fillId="0" borderId="0" xfId="1" applyNumberFormat="1" applyFont="1" applyFill="1" applyBorder="1" applyProtection="1"/>
    <xf numFmtId="49" fontId="10" fillId="0" borderId="0" xfId="0" applyNumberFormat="1" applyFont="1" applyBorder="1" applyAlignment="1">
      <alignment horizontal="left"/>
    </xf>
    <xf numFmtId="37" fontId="4" fillId="0" borderId="3" xfId="1" quotePrefix="1" applyNumberFormat="1" applyFont="1" applyBorder="1"/>
    <xf numFmtId="37" fontId="6" fillId="0" borderId="0" xfId="0" applyNumberFormat="1" applyFont="1" applyBorder="1" applyProtection="1">
      <protection locked="0"/>
    </xf>
    <xf numFmtId="37" fontId="6" fillId="0" borderId="0" xfId="1" quotePrefix="1" applyNumberFormat="1" applyFont="1" applyBorder="1"/>
    <xf numFmtId="37" fontId="4" fillId="0" borderId="0" xfId="0" applyNumberFormat="1" applyFont="1" applyBorder="1" applyProtection="1">
      <protection locked="0"/>
    </xf>
    <xf numFmtId="37" fontId="4" fillId="0" borderId="0" xfId="0" applyNumberFormat="1" applyFont="1" applyFill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49" fontId="4" fillId="0" borderId="3" xfId="0" applyNumberFormat="1" applyFont="1" applyFill="1" applyBorder="1" applyProtection="1">
      <protection locked="0"/>
    </xf>
    <xf numFmtId="49" fontId="4" fillId="0" borderId="3" xfId="0" applyNumberFormat="1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37" fontId="4" fillId="0" borderId="3" xfId="1" quotePrefix="1" applyNumberFormat="1" applyFont="1" applyFill="1" applyBorder="1"/>
    <xf numFmtId="49" fontId="6" fillId="0" borderId="3" xfId="0" quotePrefix="1" applyNumberFormat="1" applyFont="1" applyFill="1" applyBorder="1" applyAlignment="1">
      <alignment horizontal="left"/>
    </xf>
    <xf numFmtId="0" fontId="6" fillId="0" borderId="3" xfId="0" applyFont="1" applyFill="1" applyBorder="1"/>
    <xf numFmtId="37" fontId="9" fillId="0" borderId="0" xfId="1" applyNumberFormat="1" applyFont="1" applyFill="1" applyBorder="1"/>
    <xf numFmtId="49" fontId="4" fillId="0" borderId="3" xfId="0" quotePrefix="1" applyNumberFormat="1" applyFont="1" applyFill="1" applyBorder="1" applyAlignment="1" applyProtection="1">
      <alignment horizontal="left"/>
      <protection locked="0"/>
    </xf>
    <xf numFmtId="37" fontId="4" fillId="0" borderId="0" xfId="0" applyNumberFormat="1" applyFont="1" applyFill="1" applyBorder="1" applyProtection="1">
      <protection locked="0"/>
    </xf>
    <xf numFmtId="37" fontId="4" fillId="0" borderId="0" xfId="0" quotePrefix="1" applyNumberFormat="1" applyFont="1" applyBorder="1" applyAlignment="1" applyProtection="1">
      <alignment horizontal="right"/>
      <protection locked="0"/>
    </xf>
    <xf numFmtId="0" fontId="10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7" fontId="9" fillId="0" borderId="0" xfId="1" applyNumberFormat="1" applyFont="1" applyBorder="1"/>
    <xf numFmtId="0" fontId="4" fillId="0" borderId="4" xfId="0" applyFont="1" applyBorder="1"/>
    <xf numFmtId="49" fontId="9" fillId="0" borderId="1" xfId="0" applyNumberFormat="1" applyFont="1" applyBorder="1" applyProtection="1">
      <protection locked="0"/>
    </xf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Protection="1">
      <protection locked="0"/>
    </xf>
    <xf numFmtId="37" fontId="9" fillId="0" borderId="1" xfId="1" applyNumberFormat="1" applyFont="1" applyFill="1" applyBorder="1" applyProtection="1"/>
    <xf numFmtId="0" fontId="2" fillId="0" borderId="0" xfId="1" applyNumberFormat="1" applyFont="1" applyAlignment="1">
      <alignment horizontal="center" vertical="center"/>
    </xf>
    <xf numFmtId="0" fontId="14" fillId="3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left" vertical="center" textRotation="90"/>
    </xf>
    <xf numFmtId="0" fontId="2" fillId="3" borderId="0" xfId="0" applyFont="1" applyFill="1" applyAlignment="1">
      <alignment horizontal="center" vertical="center"/>
    </xf>
  </cellXfs>
  <cellStyles count="5">
    <cellStyle name="Comma" xfId="1" builtinId="3"/>
    <cellStyle name="Normal" xfId="0" builtinId="0"/>
    <cellStyle name="Normal 4" xfId="3"/>
    <cellStyle name="Normal 7" xfId="4"/>
    <cellStyle name="Normal_INCST1" xfId="2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19"/>
  <sheetViews>
    <sheetView tabSelected="1" zoomScale="125" zoomScaleNormal="125" workbookViewId="0">
      <pane ySplit="3" topLeftCell="A4" activePane="bottomLeft" state="frozen"/>
      <selection pane="bottomLeft" activeCell="I35" sqref="I35"/>
    </sheetView>
  </sheetViews>
  <sheetFormatPr defaultColWidth="9.1171875" defaultRowHeight="11.35"/>
  <cols>
    <col min="1" max="1" width="3.29296875" style="12" customWidth="1"/>
    <col min="2" max="2" width="9" style="12" customWidth="1"/>
    <col min="3" max="3" width="14.5859375" style="13" customWidth="1"/>
    <col min="4" max="4" width="9.1171875" style="12"/>
    <col min="5" max="5" width="36.703125" style="12" customWidth="1"/>
    <col min="6" max="6" width="12.703125" style="14" customWidth="1"/>
    <col min="7" max="7" width="11" style="15" customWidth="1"/>
    <col min="8" max="8" width="10" style="15" customWidth="1"/>
    <col min="9" max="16384" width="9.1171875" style="12"/>
  </cols>
  <sheetData>
    <row r="1" spans="1:9" s="1" customFormat="1">
      <c r="C1" s="2"/>
      <c r="E1" s="1" t="s">
        <v>0</v>
      </c>
      <c r="F1" s="3" t="s">
        <v>1</v>
      </c>
      <c r="G1" s="4"/>
      <c r="H1" s="4"/>
    </row>
    <row r="2" spans="1:9" s="1" customFormat="1" ht="11.7">
      <c r="A2" s="446" t="s">
        <v>3324</v>
      </c>
      <c r="B2" s="446"/>
      <c r="C2" s="446"/>
      <c r="D2" s="447"/>
      <c r="E2" s="1" t="s">
        <v>0</v>
      </c>
      <c r="F2" s="443">
        <v>2017</v>
      </c>
      <c r="G2" s="444" t="s">
        <v>3323</v>
      </c>
      <c r="H2" s="444"/>
      <c r="I2" s="450"/>
    </row>
    <row r="3" spans="1:9" s="1" customFormat="1" ht="53.35" thickBot="1">
      <c r="A3" s="448" t="s">
        <v>2</v>
      </c>
      <c r="B3" s="448" t="s">
        <v>3</v>
      </c>
      <c r="C3" s="449" t="s">
        <v>4</v>
      </c>
      <c r="D3" s="448" t="s">
        <v>5</v>
      </c>
      <c r="E3" s="5" t="s">
        <v>6</v>
      </c>
      <c r="F3" s="6" t="s">
        <v>7</v>
      </c>
      <c r="G3" s="445" t="s">
        <v>8</v>
      </c>
      <c r="H3" s="445" t="s">
        <v>9</v>
      </c>
      <c r="I3" s="450" t="s">
        <v>10</v>
      </c>
    </row>
    <row r="4" spans="1:9" s="1" customFormat="1">
      <c r="A4" s="7"/>
      <c r="B4" s="8" t="s">
        <v>11</v>
      </c>
      <c r="C4" s="9"/>
      <c r="D4" s="7"/>
      <c r="E4" s="10"/>
      <c r="F4" s="11"/>
      <c r="G4" s="4"/>
      <c r="H4" s="4"/>
    </row>
    <row r="5" spans="1:9">
      <c r="A5" s="12">
        <v>10</v>
      </c>
      <c r="B5" s="12">
        <v>100</v>
      </c>
      <c r="C5" s="13">
        <v>3060</v>
      </c>
      <c r="E5" s="12" t="s">
        <v>12</v>
      </c>
      <c r="F5" s="14">
        <v>-42002936</v>
      </c>
      <c r="G5" s="15">
        <v>11000000</v>
      </c>
      <c r="H5" s="15">
        <v>301100</v>
      </c>
    </row>
    <row r="6" spans="1:9">
      <c r="A6" s="12">
        <v>10</v>
      </c>
      <c r="B6" s="12">
        <v>100</v>
      </c>
      <c r="C6" s="13">
        <v>3065</v>
      </c>
      <c r="E6" s="12" t="s">
        <v>13</v>
      </c>
      <c r="F6" s="14">
        <v>0</v>
      </c>
      <c r="G6" s="15">
        <v>11000000</v>
      </c>
      <c r="H6" s="15">
        <v>301200</v>
      </c>
    </row>
    <row r="7" spans="1:9">
      <c r="A7" s="12">
        <v>10</v>
      </c>
      <c r="B7" s="12">
        <v>100</v>
      </c>
      <c r="C7" s="13">
        <v>3106</v>
      </c>
      <c r="E7" s="12" t="s">
        <v>14</v>
      </c>
      <c r="F7" s="14">
        <v>-2546115</v>
      </c>
      <c r="G7" s="15">
        <v>11000000</v>
      </c>
      <c r="H7" s="15">
        <v>304005</v>
      </c>
    </row>
    <row r="8" spans="1:9">
      <c r="A8" s="12">
        <v>10</v>
      </c>
      <c r="B8" s="12">
        <v>100</v>
      </c>
      <c r="C8" s="13">
        <v>3116</v>
      </c>
      <c r="E8" s="12" t="s">
        <v>15</v>
      </c>
      <c r="F8" s="14">
        <v>-327000</v>
      </c>
      <c r="G8" s="15">
        <v>11000000</v>
      </c>
      <c r="H8" s="15">
        <v>304010</v>
      </c>
    </row>
    <row r="9" spans="1:9">
      <c r="A9" s="12">
        <v>10</v>
      </c>
      <c r="B9" s="12">
        <v>100</v>
      </c>
      <c r="C9" s="13">
        <v>3121</v>
      </c>
      <c r="E9" s="12" t="s">
        <v>16</v>
      </c>
      <c r="F9" s="14">
        <v>0</v>
      </c>
      <c r="G9" s="15">
        <v>11000000</v>
      </c>
      <c r="H9" s="15">
        <v>306090</v>
      </c>
    </row>
    <row r="10" spans="1:9">
      <c r="A10" s="12">
        <v>10</v>
      </c>
      <c r="B10" s="12">
        <v>100</v>
      </c>
      <c r="C10" s="13">
        <v>3245</v>
      </c>
      <c r="E10" s="12" t="s">
        <v>17</v>
      </c>
      <c r="F10" s="14">
        <v>-360574</v>
      </c>
      <c r="G10" s="15">
        <v>11000000</v>
      </c>
      <c r="H10" s="15">
        <v>306010</v>
      </c>
    </row>
    <row r="11" spans="1:9">
      <c r="A11" s="12">
        <v>10</v>
      </c>
      <c r="B11" s="12">
        <v>100</v>
      </c>
      <c r="C11" s="13">
        <v>4252</v>
      </c>
      <c r="E11" s="12" t="s">
        <v>18</v>
      </c>
      <c r="F11" s="14">
        <v>0</v>
      </c>
      <c r="G11" s="15">
        <v>11000000</v>
      </c>
      <c r="H11" s="15">
        <v>311020</v>
      </c>
    </row>
    <row r="12" spans="1:9">
      <c r="A12" s="12">
        <v>10</v>
      </c>
      <c r="B12" s="12">
        <v>100</v>
      </c>
      <c r="C12" s="13" t="s">
        <v>19</v>
      </c>
      <c r="E12" s="12" t="s">
        <v>20</v>
      </c>
      <c r="F12" s="14">
        <v>0</v>
      </c>
      <c r="G12" s="15">
        <v>11000000</v>
      </c>
      <c r="H12" s="15">
        <v>311025</v>
      </c>
    </row>
    <row r="13" spans="1:9">
      <c r="A13" s="12">
        <v>10</v>
      </c>
      <c r="B13" s="12">
        <v>100</v>
      </c>
      <c r="C13" s="13">
        <v>4260</v>
      </c>
      <c r="E13" s="12" t="s">
        <v>21</v>
      </c>
      <c r="F13" s="14">
        <v>0</v>
      </c>
      <c r="G13" s="15">
        <v>11000000</v>
      </c>
      <c r="H13" s="15">
        <v>311030</v>
      </c>
    </row>
    <row r="14" spans="1:9">
      <c r="A14" s="12">
        <v>10</v>
      </c>
      <c r="B14" s="12">
        <v>100</v>
      </c>
      <c r="C14" s="13">
        <v>4330</v>
      </c>
      <c r="E14" s="12" t="s">
        <v>22</v>
      </c>
      <c r="F14" s="14">
        <v>-441826</v>
      </c>
      <c r="G14" s="15">
        <v>11000000</v>
      </c>
      <c r="H14" s="15">
        <v>321000</v>
      </c>
    </row>
    <row r="15" spans="1:9">
      <c r="A15" s="12">
        <v>10</v>
      </c>
      <c r="B15" s="12">
        <v>100</v>
      </c>
      <c r="C15" s="13" t="s">
        <v>23</v>
      </c>
      <c r="E15" s="12" t="s">
        <v>24</v>
      </c>
      <c r="F15" s="14">
        <v>0</v>
      </c>
      <c r="G15" s="15">
        <v>11000000</v>
      </c>
      <c r="H15" s="15">
        <v>321002</v>
      </c>
    </row>
    <row r="16" spans="1:9">
      <c r="A16" s="12">
        <v>10</v>
      </c>
      <c r="B16" s="12">
        <v>100</v>
      </c>
      <c r="C16" s="13" t="s">
        <v>25</v>
      </c>
      <c r="E16" s="12" t="s">
        <v>26</v>
      </c>
      <c r="F16" s="14">
        <v>0</v>
      </c>
      <c r="G16" s="15">
        <v>11000000</v>
      </c>
      <c r="H16" s="15">
        <v>321006</v>
      </c>
    </row>
    <row r="17" spans="1:8">
      <c r="A17" s="12">
        <v>10</v>
      </c>
      <c r="B17" s="12">
        <v>100</v>
      </c>
      <c r="C17" s="13" t="s">
        <v>27</v>
      </c>
      <c r="E17" s="12" t="s">
        <v>28</v>
      </c>
      <c r="F17" s="14">
        <v>0</v>
      </c>
      <c r="G17" s="15">
        <v>11000000</v>
      </c>
      <c r="H17" s="15">
        <v>321010</v>
      </c>
    </row>
    <row r="18" spans="1:8">
      <c r="A18" s="12">
        <v>10</v>
      </c>
      <c r="B18" s="12">
        <v>100</v>
      </c>
      <c r="C18" s="13" t="s">
        <v>29</v>
      </c>
      <c r="E18" s="12" t="s">
        <v>30</v>
      </c>
      <c r="F18" s="14">
        <v>0</v>
      </c>
      <c r="G18" s="15">
        <v>11000000</v>
      </c>
      <c r="H18" s="15">
        <v>321012</v>
      </c>
    </row>
    <row r="19" spans="1:8">
      <c r="A19" s="12">
        <v>10</v>
      </c>
      <c r="B19" s="12">
        <v>100</v>
      </c>
      <c r="C19" s="13" t="s">
        <v>31</v>
      </c>
      <c r="E19" s="12" t="s">
        <v>32</v>
      </c>
      <c r="F19" s="14">
        <v>0</v>
      </c>
      <c r="G19" s="15">
        <v>11000000</v>
      </c>
      <c r="H19" s="15">
        <v>321016</v>
      </c>
    </row>
    <row r="20" spans="1:8">
      <c r="A20" s="12">
        <v>10</v>
      </c>
      <c r="B20" s="12">
        <v>100</v>
      </c>
      <c r="C20" s="13" t="s">
        <v>33</v>
      </c>
      <c r="E20" s="12" t="s">
        <v>34</v>
      </c>
      <c r="F20" s="14">
        <v>0</v>
      </c>
      <c r="G20" s="15">
        <v>11000000</v>
      </c>
      <c r="H20" s="15">
        <v>321108</v>
      </c>
    </row>
    <row r="21" spans="1:8">
      <c r="A21" s="12">
        <v>10</v>
      </c>
      <c r="B21" s="12">
        <v>100</v>
      </c>
      <c r="C21" s="13" t="s">
        <v>35</v>
      </c>
      <c r="E21" s="12" t="s">
        <v>36</v>
      </c>
      <c r="F21" s="14">
        <v>0</v>
      </c>
      <c r="G21" s="15">
        <v>11000000</v>
      </c>
      <c r="H21" s="15">
        <v>321104</v>
      </c>
    </row>
    <row r="22" spans="1:8">
      <c r="A22" s="12">
        <v>10</v>
      </c>
      <c r="B22" s="12">
        <v>100</v>
      </c>
      <c r="C22" s="13" t="s">
        <v>37</v>
      </c>
      <c r="E22" s="12" t="s">
        <v>38</v>
      </c>
      <c r="F22" s="14">
        <v>0</v>
      </c>
      <c r="G22" s="15">
        <v>11000000</v>
      </c>
      <c r="H22" s="15">
        <v>321151</v>
      </c>
    </row>
    <row r="23" spans="1:8">
      <c r="A23" s="12">
        <v>10</v>
      </c>
      <c r="B23" s="12">
        <v>100</v>
      </c>
      <c r="C23" s="13" t="s">
        <v>39</v>
      </c>
      <c r="E23" s="12" t="s">
        <v>40</v>
      </c>
      <c r="F23" s="14">
        <v>0</v>
      </c>
      <c r="G23" s="15">
        <v>11000000</v>
      </c>
      <c r="H23" s="15">
        <v>321181</v>
      </c>
    </row>
    <row r="24" spans="1:8">
      <c r="A24" s="12">
        <v>10</v>
      </c>
      <c r="B24" s="12">
        <v>100</v>
      </c>
      <c r="C24" s="13" t="s">
        <v>41</v>
      </c>
      <c r="E24" s="12" t="s">
        <v>42</v>
      </c>
      <c r="F24" s="14">
        <v>0</v>
      </c>
      <c r="G24" s="15">
        <v>11000000</v>
      </c>
      <c r="H24" s="15">
        <v>321186</v>
      </c>
    </row>
    <row r="25" spans="1:8">
      <c r="A25" s="12">
        <v>10</v>
      </c>
      <c r="B25" s="12">
        <v>100</v>
      </c>
      <c r="C25" s="13" t="s">
        <v>43</v>
      </c>
      <c r="E25" s="12" t="s">
        <v>44</v>
      </c>
      <c r="F25" s="14">
        <v>0</v>
      </c>
      <c r="G25" s="15">
        <v>11000000</v>
      </c>
      <c r="H25" s="15">
        <v>321191</v>
      </c>
    </row>
    <row r="26" spans="1:8">
      <c r="A26" s="12">
        <v>10</v>
      </c>
      <c r="B26" s="12">
        <v>100</v>
      </c>
      <c r="C26" s="13" t="s">
        <v>45</v>
      </c>
      <c r="E26" s="12" t="s">
        <v>46</v>
      </c>
      <c r="F26" s="14">
        <v>0</v>
      </c>
      <c r="G26" s="15">
        <v>11000000</v>
      </c>
      <c r="H26" s="15">
        <v>321192</v>
      </c>
    </row>
    <row r="27" spans="1:8">
      <c r="A27" s="12">
        <v>10</v>
      </c>
      <c r="B27" s="12">
        <v>100</v>
      </c>
      <c r="C27" s="13" t="s">
        <v>47</v>
      </c>
      <c r="E27" s="12" t="s">
        <v>48</v>
      </c>
      <c r="F27" s="14">
        <v>0</v>
      </c>
      <c r="G27" s="15">
        <v>11000000</v>
      </c>
      <c r="H27" s="15">
        <v>321206</v>
      </c>
    </row>
    <row r="28" spans="1:8">
      <c r="A28" s="12">
        <v>10</v>
      </c>
      <c r="B28" s="12">
        <v>100</v>
      </c>
      <c r="C28" s="13" t="s">
        <v>49</v>
      </c>
      <c r="E28" s="12" t="s">
        <v>50</v>
      </c>
      <c r="F28" s="14">
        <v>0</v>
      </c>
      <c r="G28" s="15">
        <v>11000000</v>
      </c>
      <c r="H28" s="15">
        <v>321276</v>
      </c>
    </row>
    <row r="29" spans="1:8">
      <c r="A29" s="12">
        <v>10</v>
      </c>
      <c r="B29" s="12">
        <v>100</v>
      </c>
      <c r="C29" s="13">
        <v>4440</v>
      </c>
      <c r="E29" s="12" t="s">
        <v>51</v>
      </c>
      <c r="F29" s="14">
        <v>-441000</v>
      </c>
      <c r="G29" s="15">
        <v>11000000</v>
      </c>
      <c r="H29" s="15">
        <v>321210</v>
      </c>
    </row>
    <row r="30" spans="1:8">
      <c r="A30" s="12">
        <v>10</v>
      </c>
      <c r="B30" s="12">
        <v>100</v>
      </c>
      <c r="C30" s="13">
        <v>4450</v>
      </c>
      <c r="E30" s="12" t="s">
        <v>52</v>
      </c>
      <c r="F30" s="14">
        <v>-426000</v>
      </c>
      <c r="G30" s="15">
        <v>11000000</v>
      </c>
      <c r="H30" s="15">
        <v>311220</v>
      </c>
    </row>
    <row r="31" spans="1:8">
      <c r="A31" s="12">
        <v>10</v>
      </c>
      <c r="B31" s="12">
        <v>100</v>
      </c>
      <c r="C31" s="13">
        <v>4485</v>
      </c>
      <c r="E31" s="12" t="s">
        <v>53</v>
      </c>
      <c r="F31" s="14">
        <v>0</v>
      </c>
      <c r="G31" s="15">
        <v>11000000</v>
      </c>
      <c r="H31" s="15">
        <v>304000</v>
      </c>
    </row>
    <row r="32" spans="1:8">
      <c r="A32" s="12">
        <v>10</v>
      </c>
      <c r="B32" s="12">
        <v>100</v>
      </c>
      <c r="C32" s="13">
        <v>4545</v>
      </c>
      <c r="E32" s="12" t="s">
        <v>54</v>
      </c>
      <c r="F32" s="14">
        <v>-3000</v>
      </c>
      <c r="G32" s="15">
        <v>11000000</v>
      </c>
      <c r="H32" s="15">
        <v>311380</v>
      </c>
    </row>
    <row r="33" spans="1:8">
      <c r="A33" s="12">
        <v>10</v>
      </c>
      <c r="B33" s="12">
        <v>100</v>
      </c>
      <c r="C33" s="13" t="s">
        <v>55</v>
      </c>
      <c r="E33" s="12" t="s">
        <v>56</v>
      </c>
      <c r="F33" s="14">
        <v>-16000</v>
      </c>
      <c r="G33" s="15">
        <v>11000000</v>
      </c>
      <c r="H33" s="15">
        <v>316005</v>
      </c>
    </row>
    <row r="34" spans="1:8">
      <c r="A34" s="12">
        <v>10</v>
      </c>
      <c r="B34" s="12">
        <v>100</v>
      </c>
      <c r="C34" s="13" t="s">
        <v>57</v>
      </c>
      <c r="E34" s="12" t="s">
        <v>58</v>
      </c>
      <c r="F34" s="14">
        <v>-24000</v>
      </c>
      <c r="G34" s="15">
        <v>11000000</v>
      </c>
      <c r="H34" s="15">
        <v>316015</v>
      </c>
    </row>
    <row r="35" spans="1:8">
      <c r="A35" s="12">
        <v>10</v>
      </c>
      <c r="B35" s="12">
        <v>100</v>
      </c>
      <c r="C35" s="13" t="s">
        <v>59</v>
      </c>
      <c r="E35" s="12" t="s">
        <v>60</v>
      </c>
      <c r="F35" s="14">
        <v>-57000</v>
      </c>
      <c r="G35" s="15">
        <v>11000000</v>
      </c>
      <c r="H35" s="15">
        <v>316015</v>
      </c>
    </row>
    <row r="36" spans="1:8">
      <c r="A36" s="12">
        <v>10</v>
      </c>
      <c r="B36" s="12">
        <v>100</v>
      </c>
      <c r="C36" s="13" t="s">
        <v>61</v>
      </c>
      <c r="E36" s="12" t="s">
        <v>62</v>
      </c>
      <c r="F36" s="14">
        <v>-16000</v>
      </c>
      <c r="G36" s="15">
        <v>11000000</v>
      </c>
      <c r="H36" s="15">
        <v>320510</v>
      </c>
    </row>
    <row r="37" spans="1:8">
      <c r="A37" s="12">
        <v>10</v>
      </c>
      <c r="B37" s="12">
        <v>100</v>
      </c>
      <c r="C37" s="13" t="s">
        <v>63</v>
      </c>
      <c r="E37" s="12" t="s">
        <v>64</v>
      </c>
      <c r="F37" s="14">
        <v>-10800</v>
      </c>
      <c r="G37" s="15">
        <v>11000000</v>
      </c>
      <c r="H37" s="15">
        <v>320505</v>
      </c>
    </row>
    <row r="38" spans="1:8">
      <c r="A38" s="12">
        <v>10</v>
      </c>
      <c r="B38" s="12">
        <v>100</v>
      </c>
      <c r="C38" s="13" t="s">
        <v>65</v>
      </c>
      <c r="E38" s="12" t="s">
        <v>66</v>
      </c>
      <c r="F38" s="14">
        <v>-3000</v>
      </c>
      <c r="G38" s="15">
        <v>11000000</v>
      </c>
      <c r="H38" s="15">
        <v>320525</v>
      </c>
    </row>
    <row r="39" spans="1:8">
      <c r="A39" s="12">
        <v>10</v>
      </c>
      <c r="B39" s="12">
        <v>100</v>
      </c>
      <c r="C39" s="13" t="s">
        <v>67</v>
      </c>
      <c r="E39" s="12" t="s">
        <v>68</v>
      </c>
      <c r="F39" s="14">
        <v>0</v>
      </c>
      <c r="G39" s="15">
        <v>11000000</v>
      </c>
      <c r="H39" s="15">
        <v>326510</v>
      </c>
    </row>
    <row r="40" spans="1:8">
      <c r="A40" s="12">
        <v>10</v>
      </c>
      <c r="B40" s="12">
        <v>100</v>
      </c>
      <c r="C40" s="13" t="s">
        <v>69</v>
      </c>
      <c r="E40" s="12" t="s">
        <v>70</v>
      </c>
      <c r="F40" s="14">
        <v>0</v>
      </c>
      <c r="G40" s="15">
        <v>11000000</v>
      </c>
      <c r="H40" s="15">
        <v>326515</v>
      </c>
    </row>
    <row r="41" spans="1:8">
      <c r="A41" s="12">
        <v>10</v>
      </c>
      <c r="B41" s="12">
        <v>100</v>
      </c>
      <c r="C41" s="13" t="s">
        <v>71</v>
      </c>
      <c r="E41" s="12" t="s">
        <v>72</v>
      </c>
      <c r="F41" s="14">
        <v>0</v>
      </c>
      <c r="G41" s="15">
        <v>11000000</v>
      </c>
      <c r="H41" s="15">
        <v>326520</v>
      </c>
    </row>
    <row r="42" spans="1:8">
      <c r="A42" s="12">
        <v>10</v>
      </c>
      <c r="B42" s="12">
        <v>100</v>
      </c>
      <c r="C42" s="13">
        <v>5705</v>
      </c>
      <c r="E42" s="12" t="s">
        <v>73</v>
      </c>
      <c r="F42" s="14">
        <v>-54000</v>
      </c>
      <c r="G42" s="15">
        <v>11000000</v>
      </c>
      <c r="H42" s="15">
        <v>329000</v>
      </c>
    </row>
    <row r="43" spans="1:8">
      <c r="A43" s="12">
        <v>10</v>
      </c>
      <c r="B43" s="12">
        <v>100</v>
      </c>
      <c r="C43" s="13">
        <v>5709</v>
      </c>
      <c r="E43" s="12" t="s">
        <v>74</v>
      </c>
      <c r="F43" s="14">
        <v>0</v>
      </c>
      <c r="G43" s="15">
        <v>11000000</v>
      </c>
      <c r="H43" s="15">
        <v>329010</v>
      </c>
    </row>
    <row r="44" spans="1:8">
      <c r="A44" s="12">
        <v>10</v>
      </c>
      <c r="B44" s="12">
        <v>100</v>
      </c>
      <c r="C44" s="13">
        <v>5808</v>
      </c>
      <c r="E44" s="12" t="s">
        <v>75</v>
      </c>
      <c r="F44" s="14">
        <v>0</v>
      </c>
      <c r="G44" s="15">
        <v>11000000</v>
      </c>
      <c r="H44" s="15">
        <v>329025</v>
      </c>
    </row>
    <row r="45" spans="1:8">
      <c r="A45" s="12">
        <v>10</v>
      </c>
      <c r="B45" s="12">
        <v>100</v>
      </c>
      <c r="C45" s="13">
        <v>5920</v>
      </c>
      <c r="E45" s="12" t="s">
        <v>76</v>
      </c>
      <c r="F45" s="14">
        <v>-375000</v>
      </c>
      <c r="G45" s="15">
        <v>11000000</v>
      </c>
      <c r="H45" s="15">
        <v>332000</v>
      </c>
    </row>
    <row r="46" spans="1:8">
      <c r="A46" s="12">
        <v>10</v>
      </c>
      <c r="B46" s="12">
        <v>100</v>
      </c>
      <c r="C46" s="13" t="s">
        <v>77</v>
      </c>
      <c r="E46" s="12" t="s">
        <v>78</v>
      </c>
      <c r="F46" s="14">
        <v>0</v>
      </c>
      <c r="G46" s="15">
        <v>11000000</v>
      </c>
      <c r="H46" s="15">
        <v>332005</v>
      </c>
    </row>
    <row r="47" spans="1:8">
      <c r="A47" s="12">
        <v>10</v>
      </c>
      <c r="B47" s="12">
        <v>100</v>
      </c>
      <c r="C47" s="13" t="s">
        <v>79</v>
      </c>
      <c r="E47" s="12" t="s">
        <v>80</v>
      </c>
      <c r="F47" s="14">
        <v>0</v>
      </c>
      <c r="G47" s="15">
        <v>11000000</v>
      </c>
      <c r="H47" s="15">
        <v>332010</v>
      </c>
    </row>
    <row r="48" spans="1:8">
      <c r="A48" s="12">
        <v>10</v>
      </c>
      <c r="B48" s="12">
        <v>100</v>
      </c>
      <c r="C48" s="13" t="s">
        <v>81</v>
      </c>
      <c r="E48" s="12" t="s">
        <v>82</v>
      </c>
      <c r="F48" s="14">
        <v>0</v>
      </c>
      <c r="G48" s="15">
        <v>11000000</v>
      </c>
      <c r="H48" s="15">
        <v>332015</v>
      </c>
    </row>
    <row r="49" spans="1:8">
      <c r="A49" s="12">
        <v>10</v>
      </c>
      <c r="B49" s="12">
        <v>100</v>
      </c>
      <c r="C49" s="13" t="s">
        <v>83</v>
      </c>
      <c r="E49" s="12" t="s">
        <v>84</v>
      </c>
      <c r="F49" s="14">
        <v>0</v>
      </c>
      <c r="G49" s="15">
        <v>11000000</v>
      </c>
      <c r="H49" s="15">
        <v>332020</v>
      </c>
    </row>
    <row r="50" spans="1:8">
      <c r="A50" s="12">
        <v>10</v>
      </c>
      <c r="B50" s="12">
        <v>100</v>
      </c>
      <c r="C50" s="13" t="s">
        <v>85</v>
      </c>
      <c r="E50" s="12" t="s">
        <v>86</v>
      </c>
      <c r="F50" s="14">
        <v>0</v>
      </c>
      <c r="G50" s="15">
        <v>11000000</v>
      </c>
      <c r="H50" s="15">
        <v>332025</v>
      </c>
    </row>
    <row r="51" spans="1:8">
      <c r="A51" s="12">
        <v>10</v>
      </c>
      <c r="B51" s="12">
        <v>100</v>
      </c>
      <c r="C51" s="13" t="s">
        <v>87</v>
      </c>
      <c r="E51" s="12" t="s">
        <v>88</v>
      </c>
      <c r="F51" s="14">
        <v>0</v>
      </c>
      <c r="G51" s="15">
        <v>11000000</v>
      </c>
      <c r="H51" s="15">
        <v>332030</v>
      </c>
    </row>
    <row r="52" spans="1:8">
      <c r="A52" s="12">
        <v>10</v>
      </c>
      <c r="B52" s="12">
        <v>100</v>
      </c>
      <c r="C52" s="13" t="s">
        <v>89</v>
      </c>
      <c r="E52" s="12" t="s">
        <v>90</v>
      </c>
      <c r="F52" s="14">
        <v>0</v>
      </c>
      <c r="G52" s="15">
        <v>11000000</v>
      </c>
      <c r="H52" s="15">
        <v>332035</v>
      </c>
    </row>
    <row r="53" spans="1:8">
      <c r="A53" s="12">
        <v>10</v>
      </c>
      <c r="B53" s="12">
        <v>100</v>
      </c>
      <c r="C53" s="13">
        <v>5923</v>
      </c>
      <c r="E53" s="12" t="s">
        <v>91</v>
      </c>
      <c r="F53" s="14">
        <v>-1865000</v>
      </c>
      <c r="G53" s="15">
        <v>11000000</v>
      </c>
      <c r="H53" s="15">
        <v>332500</v>
      </c>
    </row>
    <row r="54" spans="1:8">
      <c r="A54" s="12">
        <v>10</v>
      </c>
      <c r="B54" s="12">
        <v>100</v>
      </c>
      <c r="C54" s="13" t="s">
        <v>92</v>
      </c>
      <c r="E54" s="12" t="s">
        <v>93</v>
      </c>
      <c r="F54" s="14">
        <v>0</v>
      </c>
      <c r="G54" s="15">
        <v>11000000</v>
      </c>
      <c r="H54" s="15">
        <v>332505</v>
      </c>
    </row>
    <row r="55" spans="1:8">
      <c r="A55" s="12">
        <v>10</v>
      </c>
      <c r="B55" s="12">
        <v>100</v>
      </c>
      <c r="C55" s="13">
        <v>5924</v>
      </c>
      <c r="E55" s="12" t="s">
        <v>94</v>
      </c>
      <c r="F55" s="14">
        <v>-905000</v>
      </c>
      <c r="G55" s="15">
        <v>11000000</v>
      </c>
      <c r="H55" s="15">
        <v>333000</v>
      </c>
    </row>
    <row r="56" spans="1:8">
      <c r="A56" s="12">
        <v>10</v>
      </c>
      <c r="B56" s="12">
        <v>100</v>
      </c>
      <c r="C56" s="13" t="s">
        <v>95</v>
      </c>
      <c r="E56" s="12" t="s">
        <v>96</v>
      </c>
      <c r="F56" s="14">
        <v>0</v>
      </c>
      <c r="G56" s="15">
        <v>11000000</v>
      </c>
      <c r="H56" s="15">
        <v>333005</v>
      </c>
    </row>
    <row r="57" spans="1:8">
      <c r="A57" s="12">
        <v>10</v>
      </c>
      <c r="B57" s="12">
        <v>100</v>
      </c>
      <c r="C57" s="13">
        <v>5925</v>
      </c>
      <c r="E57" s="12" t="s">
        <v>97</v>
      </c>
      <c r="F57" s="14">
        <v>0</v>
      </c>
      <c r="G57" s="15">
        <v>11000000</v>
      </c>
      <c r="H57" s="15">
        <v>332065</v>
      </c>
    </row>
    <row r="58" spans="1:8">
      <c r="A58" s="12">
        <v>10</v>
      </c>
      <c r="B58" s="12">
        <v>100</v>
      </c>
      <c r="C58" s="13">
        <v>6320</v>
      </c>
      <c r="E58" s="12" t="s">
        <v>98</v>
      </c>
      <c r="F58" s="14">
        <v>0</v>
      </c>
      <c r="G58" s="15">
        <v>11000000</v>
      </c>
      <c r="H58" s="15">
        <v>432500</v>
      </c>
    </row>
    <row r="59" spans="1:8">
      <c r="A59" s="12">
        <v>10</v>
      </c>
      <c r="B59" s="12">
        <v>100</v>
      </c>
      <c r="C59" s="13" t="s">
        <v>99</v>
      </c>
      <c r="E59" s="12" t="s">
        <v>100</v>
      </c>
      <c r="F59" s="14">
        <v>60000</v>
      </c>
      <c r="G59" s="15">
        <v>11000000</v>
      </c>
      <c r="H59" s="15">
        <v>432505</v>
      </c>
    </row>
    <row r="60" spans="1:8">
      <c r="A60" s="12">
        <v>10</v>
      </c>
      <c r="B60" s="12">
        <v>100</v>
      </c>
      <c r="C60" s="13" t="s">
        <v>101</v>
      </c>
      <c r="E60" s="12" t="s">
        <v>102</v>
      </c>
      <c r="F60" s="14">
        <v>40310</v>
      </c>
      <c r="G60" s="15">
        <v>11000000</v>
      </c>
      <c r="H60" s="15">
        <v>432510</v>
      </c>
    </row>
    <row r="61" spans="1:8">
      <c r="A61" s="12">
        <v>10</v>
      </c>
      <c r="B61" s="12">
        <v>100</v>
      </c>
      <c r="C61" s="13">
        <v>8515</v>
      </c>
      <c r="E61" s="12" t="s">
        <v>103</v>
      </c>
      <c r="F61" s="14">
        <v>0</v>
      </c>
      <c r="G61" s="15">
        <v>11000000</v>
      </c>
      <c r="H61" s="15">
        <v>510000</v>
      </c>
    </row>
    <row r="62" spans="1:8">
      <c r="A62" s="12">
        <v>10</v>
      </c>
      <c r="B62" s="12">
        <v>100</v>
      </c>
      <c r="C62" s="13" t="s">
        <v>104</v>
      </c>
      <c r="E62" s="12" t="s">
        <v>105</v>
      </c>
      <c r="F62" s="14">
        <v>0</v>
      </c>
      <c r="G62" s="15">
        <v>11000000</v>
      </c>
      <c r="H62" s="15">
        <v>510100</v>
      </c>
    </row>
    <row r="64" spans="1:8">
      <c r="B64" s="12" t="s">
        <v>106</v>
      </c>
    </row>
    <row r="65" spans="1:8">
      <c r="A65" s="12">
        <v>10</v>
      </c>
      <c r="B65" s="12">
        <v>10110</v>
      </c>
      <c r="C65" s="13">
        <v>6120</v>
      </c>
      <c r="E65" s="12" t="s">
        <v>107</v>
      </c>
      <c r="F65" s="14">
        <v>104400</v>
      </c>
      <c r="G65" s="15">
        <v>11100000</v>
      </c>
      <c r="H65" s="15">
        <v>401000</v>
      </c>
    </row>
    <row r="66" spans="1:8">
      <c r="A66" s="12">
        <v>10</v>
      </c>
      <c r="B66" s="12">
        <v>10110</v>
      </c>
      <c r="C66" s="13">
        <v>6210</v>
      </c>
      <c r="E66" s="12" t="s">
        <v>108</v>
      </c>
      <c r="F66" s="14">
        <v>271</v>
      </c>
      <c r="G66" s="15">
        <v>11100000</v>
      </c>
      <c r="H66" s="15">
        <v>402210</v>
      </c>
    </row>
    <row r="67" spans="1:8">
      <c r="A67" s="12">
        <v>10</v>
      </c>
      <c r="B67" s="12">
        <v>10110</v>
      </c>
      <c r="C67" s="13">
        <v>6220</v>
      </c>
      <c r="E67" s="12" t="s">
        <v>109</v>
      </c>
      <c r="F67" s="14">
        <v>7986</v>
      </c>
      <c r="G67" s="15">
        <v>11100000</v>
      </c>
      <c r="H67" s="15">
        <v>402220</v>
      </c>
    </row>
    <row r="68" spans="1:8">
      <c r="A68" s="12">
        <v>10</v>
      </c>
      <c r="B68" s="12">
        <v>10110</v>
      </c>
      <c r="C68" s="13">
        <v>6230</v>
      </c>
      <c r="E68" s="12" t="s">
        <v>110</v>
      </c>
      <c r="F68" s="14">
        <v>399</v>
      </c>
      <c r="G68" s="15">
        <v>11100000</v>
      </c>
      <c r="H68" s="15">
        <v>402230</v>
      </c>
    </row>
    <row r="69" spans="1:8">
      <c r="A69" s="12">
        <v>10</v>
      </c>
      <c r="B69" s="12">
        <v>10110</v>
      </c>
      <c r="C69" s="13">
        <v>6260</v>
      </c>
      <c r="E69" s="12" t="s">
        <v>111</v>
      </c>
      <c r="F69" s="14">
        <v>157262</v>
      </c>
      <c r="G69" s="15">
        <v>11100000</v>
      </c>
      <c r="H69" s="15">
        <v>402260</v>
      </c>
    </row>
    <row r="70" spans="1:8">
      <c r="A70" s="12">
        <v>10</v>
      </c>
      <c r="B70" s="12">
        <v>10110</v>
      </c>
      <c r="C70" s="13">
        <v>6270</v>
      </c>
      <c r="E70" s="12" t="s">
        <v>112</v>
      </c>
      <c r="F70" s="14">
        <v>520</v>
      </c>
      <c r="G70" s="15">
        <v>11100000</v>
      </c>
      <c r="H70" s="15">
        <v>402270</v>
      </c>
    </row>
    <row r="71" spans="1:8">
      <c r="A71" s="12">
        <v>10</v>
      </c>
      <c r="B71" s="12">
        <v>10110</v>
      </c>
      <c r="C71" s="13">
        <v>6720</v>
      </c>
      <c r="E71" s="12" t="s">
        <v>113</v>
      </c>
      <c r="F71" s="14">
        <v>2985</v>
      </c>
      <c r="G71" s="15">
        <v>11100000</v>
      </c>
      <c r="H71" s="15">
        <v>426500</v>
      </c>
    </row>
    <row r="72" spans="1:8">
      <c r="A72" s="12">
        <v>10</v>
      </c>
      <c r="B72" s="12">
        <v>10110</v>
      </c>
      <c r="C72" s="13">
        <v>6724</v>
      </c>
      <c r="E72" s="12" t="s">
        <v>114</v>
      </c>
      <c r="F72" s="14">
        <v>447</v>
      </c>
      <c r="G72" s="15">
        <v>11100000</v>
      </c>
      <c r="H72" s="15">
        <v>428500</v>
      </c>
    </row>
    <row r="73" spans="1:8">
      <c r="A73" s="12">
        <v>10</v>
      </c>
      <c r="B73" s="12">
        <v>10110</v>
      </c>
      <c r="C73" s="13">
        <v>6900</v>
      </c>
      <c r="E73" s="12" t="s">
        <v>115</v>
      </c>
      <c r="F73" s="14">
        <v>160</v>
      </c>
      <c r="G73" s="15">
        <v>11100000</v>
      </c>
      <c r="H73" s="15">
        <v>435000</v>
      </c>
    </row>
    <row r="74" spans="1:8">
      <c r="A74" s="12">
        <v>10</v>
      </c>
      <c r="B74" s="12">
        <v>10110</v>
      </c>
      <c r="C74" s="13">
        <v>6912</v>
      </c>
      <c r="E74" s="12" t="s">
        <v>116</v>
      </c>
      <c r="F74" s="14">
        <v>1566</v>
      </c>
      <c r="G74" s="15">
        <v>11100000</v>
      </c>
      <c r="H74" s="15">
        <v>436000</v>
      </c>
    </row>
    <row r="75" spans="1:8">
      <c r="A75" s="12">
        <v>10</v>
      </c>
      <c r="B75" s="12">
        <v>10110</v>
      </c>
      <c r="C75" s="13">
        <v>6920</v>
      </c>
      <c r="E75" s="12" t="s">
        <v>117</v>
      </c>
      <c r="F75" s="14">
        <v>0</v>
      </c>
      <c r="G75" s="15">
        <v>11100000</v>
      </c>
      <c r="H75" s="15">
        <v>437500</v>
      </c>
    </row>
    <row r="76" spans="1:8">
      <c r="A76" s="12">
        <v>10</v>
      </c>
      <c r="B76" s="12">
        <v>10110</v>
      </c>
      <c r="C76" s="13" t="s">
        <v>118</v>
      </c>
      <c r="E76" s="12" t="s">
        <v>119</v>
      </c>
      <c r="F76" s="14">
        <v>15000</v>
      </c>
      <c r="G76" s="15">
        <v>11100000</v>
      </c>
      <c r="H76" s="15">
        <v>438000</v>
      </c>
    </row>
    <row r="77" spans="1:8">
      <c r="A77" s="12">
        <v>10</v>
      </c>
      <c r="B77" s="12">
        <v>10110</v>
      </c>
      <c r="C77" s="13" t="s">
        <v>120</v>
      </c>
      <c r="E77" s="12" t="s">
        <v>121</v>
      </c>
      <c r="F77" s="14">
        <v>1000</v>
      </c>
      <c r="G77" s="15">
        <v>11100000</v>
      </c>
      <c r="H77" s="15">
        <v>440000</v>
      </c>
    </row>
    <row r="78" spans="1:8">
      <c r="A78" s="12">
        <v>10</v>
      </c>
      <c r="B78" s="12">
        <v>10110</v>
      </c>
      <c r="C78" s="13">
        <v>7010</v>
      </c>
      <c r="E78" s="12" t="s">
        <v>122</v>
      </c>
      <c r="F78" s="14">
        <v>155</v>
      </c>
      <c r="G78" s="15">
        <v>11100000</v>
      </c>
      <c r="H78" s="15">
        <v>441500</v>
      </c>
    </row>
    <row r="79" spans="1:8">
      <c r="A79" s="12">
        <v>10</v>
      </c>
      <c r="B79" s="12">
        <v>10110</v>
      </c>
      <c r="C79" s="13">
        <v>7013</v>
      </c>
      <c r="E79" s="12" t="s">
        <v>123</v>
      </c>
      <c r="F79" s="14">
        <v>1100</v>
      </c>
      <c r="G79" s="15">
        <v>11100000</v>
      </c>
      <c r="H79" s="15">
        <v>442500</v>
      </c>
    </row>
    <row r="80" spans="1:8">
      <c r="A80" s="12">
        <v>10</v>
      </c>
      <c r="B80" s="12">
        <v>10110</v>
      </c>
      <c r="C80" s="13">
        <v>7015</v>
      </c>
      <c r="E80" s="12" t="s">
        <v>124</v>
      </c>
      <c r="F80" s="14">
        <v>22000</v>
      </c>
      <c r="G80" s="15">
        <v>11100000</v>
      </c>
      <c r="H80" s="15">
        <v>443000</v>
      </c>
    </row>
    <row r="81" spans="1:8">
      <c r="A81" s="12">
        <v>10</v>
      </c>
      <c r="B81" s="12">
        <v>10110</v>
      </c>
      <c r="C81" s="13">
        <v>7020</v>
      </c>
      <c r="E81" s="12" t="s">
        <v>125</v>
      </c>
      <c r="F81" s="14">
        <v>500</v>
      </c>
      <c r="G81" s="15">
        <v>11100000</v>
      </c>
      <c r="H81" s="15">
        <v>443500</v>
      </c>
    </row>
    <row r="82" spans="1:8">
      <c r="A82" s="12">
        <v>10</v>
      </c>
      <c r="B82" s="12">
        <v>10110</v>
      </c>
      <c r="C82" s="13">
        <v>7030</v>
      </c>
      <c r="E82" s="12" t="s">
        <v>126</v>
      </c>
      <c r="F82" s="14">
        <v>100</v>
      </c>
      <c r="G82" s="15">
        <v>11100000</v>
      </c>
      <c r="H82" s="15">
        <v>444000</v>
      </c>
    </row>
    <row r="83" spans="1:8">
      <c r="A83" s="12">
        <v>10</v>
      </c>
      <c r="B83" s="12">
        <v>10110</v>
      </c>
      <c r="C83" s="13">
        <v>7040</v>
      </c>
      <c r="E83" s="12" t="s">
        <v>127</v>
      </c>
      <c r="F83" s="14">
        <v>22050</v>
      </c>
      <c r="G83" s="15">
        <v>11100000</v>
      </c>
      <c r="H83" s="15">
        <v>444500</v>
      </c>
    </row>
    <row r="84" spans="1:8">
      <c r="A84" s="12">
        <v>10</v>
      </c>
      <c r="B84" s="12">
        <v>10110</v>
      </c>
      <c r="C84" s="13">
        <v>7110</v>
      </c>
      <c r="E84" s="12" t="s">
        <v>128</v>
      </c>
      <c r="F84" s="14">
        <v>2400</v>
      </c>
      <c r="G84" s="15">
        <v>11100000</v>
      </c>
      <c r="H84" s="15">
        <v>451000</v>
      </c>
    </row>
    <row r="86" spans="1:8">
      <c r="B86" s="12" t="s">
        <v>129</v>
      </c>
    </row>
    <row r="87" spans="1:8">
      <c r="A87" s="12">
        <v>10</v>
      </c>
      <c r="B87" s="12">
        <v>10111</v>
      </c>
      <c r="C87" s="13" t="s">
        <v>130</v>
      </c>
      <c r="E87" s="12" t="s">
        <v>131</v>
      </c>
      <c r="F87" s="14">
        <v>4000</v>
      </c>
      <c r="G87" s="15">
        <v>11120000</v>
      </c>
      <c r="H87" s="15">
        <v>404505</v>
      </c>
    </row>
    <row r="88" spans="1:8">
      <c r="A88" s="12">
        <v>10</v>
      </c>
      <c r="B88" s="12">
        <v>10111</v>
      </c>
      <c r="C88" s="13">
        <v>6500</v>
      </c>
      <c r="E88" s="12" t="s">
        <v>132</v>
      </c>
      <c r="F88" s="14">
        <v>0</v>
      </c>
      <c r="G88" s="15">
        <v>11120000</v>
      </c>
      <c r="H88" s="15">
        <v>409125</v>
      </c>
    </row>
    <row r="89" spans="1:8">
      <c r="A89" s="12">
        <v>10</v>
      </c>
      <c r="B89" s="12">
        <v>10111</v>
      </c>
      <c r="C89" s="13" t="s">
        <v>133</v>
      </c>
      <c r="E89" s="12" t="s">
        <v>134</v>
      </c>
      <c r="F89" s="14">
        <v>0</v>
      </c>
      <c r="G89" s="15">
        <v>11120000</v>
      </c>
      <c r="H89" s="15">
        <v>453195</v>
      </c>
    </row>
    <row r="91" spans="1:8">
      <c r="B91" s="12" t="s">
        <v>135</v>
      </c>
    </row>
    <row r="92" spans="1:8">
      <c r="A92" s="12">
        <v>10</v>
      </c>
      <c r="B92" s="12">
        <v>10120</v>
      </c>
      <c r="C92" s="13">
        <v>6120</v>
      </c>
      <c r="E92" s="12" t="s">
        <v>107</v>
      </c>
      <c r="F92" s="14">
        <v>199918</v>
      </c>
      <c r="G92" s="15">
        <v>11200000</v>
      </c>
      <c r="H92" s="15">
        <v>401000</v>
      </c>
    </row>
    <row r="93" spans="1:8">
      <c r="A93" s="12">
        <v>10</v>
      </c>
      <c r="B93" s="12">
        <v>10120</v>
      </c>
      <c r="C93" s="13">
        <v>6210</v>
      </c>
      <c r="E93" s="12" t="s">
        <v>108</v>
      </c>
      <c r="F93" s="14">
        <v>521</v>
      </c>
      <c r="G93" s="15">
        <v>11200000</v>
      </c>
      <c r="H93" s="15">
        <v>402210</v>
      </c>
    </row>
    <row r="94" spans="1:8">
      <c r="A94" s="12">
        <v>10</v>
      </c>
      <c r="B94" s="12">
        <v>10120</v>
      </c>
      <c r="C94" s="13">
        <v>6220</v>
      </c>
      <c r="E94" s="12" t="s">
        <v>109</v>
      </c>
      <c r="F94" s="14">
        <v>15292</v>
      </c>
      <c r="G94" s="15">
        <v>11200000</v>
      </c>
      <c r="H94" s="15">
        <v>402220</v>
      </c>
    </row>
    <row r="95" spans="1:8">
      <c r="A95" s="12">
        <v>10</v>
      </c>
      <c r="B95" s="12">
        <v>10120</v>
      </c>
      <c r="C95" s="13">
        <v>6230</v>
      </c>
      <c r="E95" s="12" t="s">
        <v>110</v>
      </c>
      <c r="F95" s="14">
        <v>16591</v>
      </c>
      <c r="G95" s="15">
        <v>11200000</v>
      </c>
      <c r="H95" s="15">
        <v>402230</v>
      </c>
    </row>
    <row r="96" spans="1:8">
      <c r="A96" s="12">
        <v>10</v>
      </c>
      <c r="B96" s="12">
        <v>10120</v>
      </c>
      <c r="C96" s="13">
        <v>6240</v>
      </c>
      <c r="E96" s="12" t="s">
        <v>136</v>
      </c>
      <c r="F96" s="14">
        <v>1400</v>
      </c>
      <c r="G96" s="15">
        <v>11200000</v>
      </c>
      <c r="H96" s="15">
        <v>402240</v>
      </c>
    </row>
    <row r="97" spans="1:8">
      <c r="A97" s="12">
        <v>10</v>
      </c>
      <c r="B97" s="12">
        <v>10120</v>
      </c>
      <c r="C97" s="13">
        <v>6260</v>
      </c>
      <c r="E97" s="12" t="s">
        <v>111</v>
      </c>
      <c r="F97" s="14">
        <v>26958</v>
      </c>
      <c r="G97" s="15">
        <v>11200000</v>
      </c>
      <c r="H97" s="15">
        <v>402260</v>
      </c>
    </row>
    <row r="98" spans="1:8">
      <c r="A98" s="12">
        <v>10</v>
      </c>
      <c r="B98" s="12">
        <v>10120</v>
      </c>
      <c r="C98" s="13">
        <v>6270</v>
      </c>
      <c r="E98" s="12" t="s">
        <v>112</v>
      </c>
      <c r="F98" s="14">
        <v>995</v>
      </c>
      <c r="G98" s="15">
        <v>11200000</v>
      </c>
      <c r="H98" s="15">
        <v>402270</v>
      </c>
    </row>
    <row r="99" spans="1:8">
      <c r="A99" s="12">
        <v>10</v>
      </c>
      <c r="B99" s="12">
        <v>10120</v>
      </c>
      <c r="C99" s="13">
        <v>6724</v>
      </c>
      <c r="E99" s="12" t="s">
        <v>114</v>
      </c>
      <c r="F99" s="14">
        <v>479</v>
      </c>
      <c r="G99" s="15">
        <v>11200000</v>
      </c>
      <c r="H99" s="15">
        <v>428500</v>
      </c>
    </row>
    <row r="100" spans="1:8">
      <c r="A100" s="12">
        <v>10</v>
      </c>
      <c r="B100" s="12">
        <v>10120</v>
      </c>
      <c r="C100" s="13">
        <v>6900</v>
      </c>
      <c r="E100" s="12" t="s">
        <v>115</v>
      </c>
      <c r="F100" s="14">
        <v>1750</v>
      </c>
      <c r="G100" s="15">
        <v>11200000</v>
      </c>
      <c r="H100" s="15">
        <v>435000</v>
      </c>
    </row>
    <row r="101" spans="1:8">
      <c r="A101" s="12">
        <v>10</v>
      </c>
      <c r="B101" s="12">
        <v>10120</v>
      </c>
      <c r="C101" s="13">
        <v>6912</v>
      </c>
      <c r="E101" s="12" t="s">
        <v>116</v>
      </c>
      <c r="F101" s="14">
        <v>2999</v>
      </c>
      <c r="G101" s="15">
        <v>11200000</v>
      </c>
      <c r="H101" s="15">
        <v>436000</v>
      </c>
    </row>
    <row r="102" spans="1:8">
      <c r="A102" s="12">
        <v>10</v>
      </c>
      <c r="B102" s="12">
        <v>10120</v>
      </c>
      <c r="C102" s="13">
        <v>6930</v>
      </c>
      <c r="E102" s="12" t="s">
        <v>137</v>
      </c>
      <c r="F102" s="14">
        <v>10000</v>
      </c>
      <c r="G102" s="15">
        <v>11200000</v>
      </c>
      <c r="H102" s="15">
        <v>438000</v>
      </c>
    </row>
    <row r="103" spans="1:8">
      <c r="A103" s="12">
        <v>10</v>
      </c>
      <c r="B103" s="12">
        <v>10120</v>
      </c>
      <c r="C103" s="13">
        <v>6950</v>
      </c>
      <c r="E103" s="12" t="s">
        <v>138</v>
      </c>
      <c r="F103" s="14">
        <v>1500</v>
      </c>
      <c r="G103" s="15">
        <v>11200000</v>
      </c>
      <c r="H103" s="15">
        <v>439500</v>
      </c>
    </row>
    <row r="104" spans="1:8">
      <c r="A104" s="12">
        <v>10</v>
      </c>
      <c r="B104" s="12">
        <v>10120</v>
      </c>
      <c r="C104" s="13">
        <v>7010</v>
      </c>
      <c r="E104" s="12" t="s">
        <v>122</v>
      </c>
      <c r="F104" s="14">
        <v>750</v>
      </c>
      <c r="G104" s="15">
        <v>11200000</v>
      </c>
      <c r="H104" s="15">
        <v>441500</v>
      </c>
    </row>
    <row r="105" spans="1:8">
      <c r="A105" s="12">
        <v>10</v>
      </c>
      <c r="B105" s="12">
        <v>10120</v>
      </c>
      <c r="C105" s="13">
        <v>7013</v>
      </c>
      <c r="E105" s="12" t="s">
        <v>123</v>
      </c>
      <c r="F105" s="14">
        <v>900</v>
      </c>
      <c r="G105" s="15">
        <v>11200000</v>
      </c>
      <c r="H105" s="15">
        <v>442500</v>
      </c>
    </row>
    <row r="106" spans="1:8">
      <c r="A106" s="12">
        <v>10</v>
      </c>
      <c r="B106" s="12">
        <v>10120</v>
      </c>
      <c r="C106" s="13">
        <v>7015</v>
      </c>
      <c r="E106" s="12" t="s">
        <v>124</v>
      </c>
      <c r="F106" s="14">
        <v>1800</v>
      </c>
      <c r="G106" s="15">
        <v>11200000</v>
      </c>
      <c r="H106" s="15">
        <v>443000</v>
      </c>
    </row>
    <row r="107" spans="1:8">
      <c r="A107" s="12">
        <v>10</v>
      </c>
      <c r="B107" s="12">
        <v>10120</v>
      </c>
      <c r="C107" s="13">
        <v>7020</v>
      </c>
      <c r="E107" s="12" t="s">
        <v>125</v>
      </c>
      <c r="F107" s="14">
        <v>500</v>
      </c>
      <c r="G107" s="15">
        <v>11200000</v>
      </c>
      <c r="H107" s="15">
        <v>443500</v>
      </c>
    </row>
    <row r="108" spans="1:8">
      <c r="A108" s="12">
        <v>10</v>
      </c>
      <c r="B108" s="12">
        <v>10120</v>
      </c>
      <c r="C108" s="13">
        <v>7030</v>
      </c>
      <c r="E108" s="12" t="s">
        <v>126</v>
      </c>
      <c r="F108" s="14">
        <v>250</v>
      </c>
      <c r="G108" s="15">
        <v>11200000</v>
      </c>
      <c r="H108" s="15">
        <v>444000</v>
      </c>
    </row>
    <row r="109" spans="1:8">
      <c r="A109" s="12">
        <v>10</v>
      </c>
      <c r="B109" s="12">
        <v>10120</v>
      </c>
      <c r="C109" s="13">
        <v>7040</v>
      </c>
      <c r="E109" s="12" t="s">
        <v>127</v>
      </c>
      <c r="F109" s="14">
        <v>667</v>
      </c>
      <c r="G109" s="15">
        <v>11200000</v>
      </c>
      <c r="H109" s="15">
        <v>444500</v>
      </c>
    </row>
    <row r="110" spans="1:8">
      <c r="A110" s="12">
        <v>10</v>
      </c>
      <c r="B110" s="12">
        <v>10120</v>
      </c>
      <c r="C110" s="13">
        <v>7110</v>
      </c>
      <c r="E110" s="12" t="s">
        <v>128</v>
      </c>
      <c r="F110" s="14">
        <v>0</v>
      </c>
      <c r="G110" s="15">
        <v>11200000</v>
      </c>
      <c r="H110" s="15">
        <v>451000</v>
      </c>
    </row>
    <row r="112" spans="1:8">
      <c r="B112" s="12" t="s">
        <v>139</v>
      </c>
    </row>
    <row r="113" spans="1:8">
      <c r="A113" s="12">
        <v>10</v>
      </c>
      <c r="B113" s="12">
        <v>10121</v>
      </c>
      <c r="C113" s="13">
        <v>6500</v>
      </c>
      <c r="E113" s="12" t="s">
        <v>132</v>
      </c>
      <c r="F113" s="14">
        <v>70000</v>
      </c>
      <c r="G113" s="15">
        <v>11220000</v>
      </c>
      <c r="H113" s="15">
        <v>409125</v>
      </c>
    </row>
    <row r="114" spans="1:8">
      <c r="A114" s="12">
        <v>10</v>
      </c>
      <c r="B114" s="12">
        <v>10121</v>
      </c>
      <c r="C114" s="13">
        <v>6945</v>
      </c>
      <c r="E114" s="12" t="s">
        <v>140</v>
      </c>
      <c r="F114" s="14">
        <v>1000</v>
      </c>
      <c r="G114" s="15">
        <v>11220000</v>
      </c>
      <c r="H114" s="15">
        <v>439000</v>
      </c>
    </row>
    <row r="115" spans="1:8">
      <c r="A115" s="12">
        <v>10</v>
      </c>
      <c r="B115" s="12">
        <v>10121</v>
      </c>
      <c r="C115" s="13">
        <v>6955</v>
      </c>
      <c r="E115" s="12" t="s">
        <v>141</v>
      </c>
      <c r="F115" s="14">
        <v>20000</v>
      </c>
      <c r="G115" s="15">
        <v>11220000</v>
      </c>
      <c r="H115" s="15">
        <v>440000</v>
      </c>
    </row>
    <row r="116" spans="1:8">
      <c r="A116" s="12">
        <v>10</v>
      </c>
      <c r="B116" s="12">
        <v>10121</v>
      </c>
      <c r="C116" s="13">
        <v>7118</v>
      </c>
      <c r="E116" s="12" t="s">
        <v>142</v>
      </c>
      <c r="F116" s="14">
        <v>10000</v>
      </c>
      <c r="G116" s="15">
        <v>11220000</v>
      </c>
      <c r="H116" s="15">
        <v>453250</v>
      </c>
    </row>
    <row r="118" spans="1:8">
      <c r="B118" s="12" t="s">
        <v>143</v>
      </c>
    </row>
    <row r="119" spans="1:8">
      <c r="A119" s="12">
        <v>10</v>
      </c>
      <c r="B119" s="12">
        <v>10122</v>
      </c>
      <c r="C119" s="13" t="s">
        <v>144</v>
      </c>
      <c r="E119" s="12" t="s">
        <v>145</v>
      </c>
      <c r="F119" s="14">
        <v>0</v>
      </c>
      <c r="G119" s="15">
        <v>11215000</v>
      </c>
      <c r="H119" s="15">
        <v>327000</v>
      </c>
    </row>
    <row r="120" spans="1:8">
      <c r="A120" s="12">
        <v>10</v>
      </c>
      <c r="B120" s="12">
        <v>10122</v>
      </c>
      <c r="C120" s="13" t="s">
        <v>146</v>
      </c>
      <c r="E120" s="12" t="s">
        <v>147</v>
      </c>
      <c r="F120" s="14">
        <v>0</v>
      </c>
      <c r="G120" s="15">
        <v>11215000</v>
      </c>
      <c r="H120" s="15">
        <v>404500</v>
      </c>
    </row>
    <row r="121" spans="1:8">
      <c r="A121" s="12">
        <v>10</v>
      </c>
      <c r="B121" s="12">
        <v>10122</v>
      </c>
      <c r="C121" s="13" t="s">
        <v>148</v>
      </c>
      <c r="E121" s="12" t="s">
        <v>149</v>
      </c>
      <c r="F121" s="14">
        <v>0</v>
      </c>
      <c r="G121" s="15">
        <v>11215000</v>
      </c>
      <c r="H121" s="15">
        <v>404500</v>
      </c>
    </row>
    <row r="123" spans="1:8">
      <c r="B123" s="12" t="s">
        <v>150</v>
      </c>
    </row>
    <row r="124" spans="1:8">
      <c r="A124" s="12">
        <v>10</v>
      </c>
      <c r="B124" s="12">
        <v>10130</v>
      </c>
      <c r="C124" s="13" t="s">
        <v>151</v>
      </c>
      <c r="E124" s="12" t="s">
        <v>152</v>
      </c>
      <c r="F124" s="14">
        <v>-48125</v>
      </c>
      <c r="G124" s="15">
        <v>11300000</v>
      </c>
      <c r="H124" s="15">
        <v>318500</v>
      </c>
    </row>
    <row r="125" spans="1:8">
      <c r="A125" s="12">
        <v>10</v>
      </c>
      <c r="B125" s="12">
        <v>10130</v>
      </c>
      <c r="C125" s="13" t="s">
        <v>153</v>
      </c>
      <c r="E125" s="12" t="s">
        <v>154</v>
      </c>
      <c r="F125" s="14">
        <v>-1400</v>
      </c>
      <c r="G125" s="15">
        <v>11300000</v>
      </c>
      <c r="H125" s="15">
        <v>318505</v>
      </c>
    </row>
    <row r="126" spans="1:8">
      <c r="A126" s="12">
        <v>10</v>
      </c>
      <c r="B126" s="12">
        <v>10130</v>
      </c>
      <c r="C126" s="13" t="s">
        <v>155</v>
      </c>
      <c r="E126" s="12" t="s">
        <v>156</v>
      </c>
      <c r="F126" s="14">
        <v>0</v>
      </c>
      <c r="G126" s="15">
        <v>11300000</v>
      </c>
      <c r="H126" s="15">
        <v>311000</v>
      </c>
    </row>
    <row r="127" spans="1:8">
      <c r="A127" s="12">
        <v>10</v>
      </c>
      <c r="B127" s="12">
        <v>10130</v>
      </c>
      <c r="C127" s="13" t="s">
        <v>157</v>
      </c>
      <c r="E127" s="12" t="s">
        <v>158</v>
      </c>
      <c r="F127" s="14">
        <v>0</v>
      </c>
      <c r="G127" s="15">
        <v>11300000</v>
      </c>
      <c r="H127" s="15">
        <v>319005</v>
      </c>
    </row>
    <row r="128" spans="1:8">
      <c r="A128" s="12">
        <v>10</v>
      </c>
      <c r="B128" s="12">
        <v>10130</v>
      </c>
      <c r="C128" s="13" t="s">
        <v>159</v>
      </c>
      <c r="E128" s="12" t="s">
        <v>160</v>
      </c>
      <c r="F128" s="14">
        <v>-23000</v>
      </c>
      <c r="G128" s="15">
        <v>11300000</v>
      </c>
      <c r="H128" s="15">
        <v>319500</v>
      </c>
    </row>
    <row r="129" spans="1:8">
      <c r="A129" s="12">
        <v>10</v>
      </c>
      <c r="B129" s="12">
        <v>10130</v>
      </c>
      <c r="C129" s="13">
        <v>6120</v>
      </c>
      <c r="E129" s="12" t="s">
        <v>107</v>
      </c>
      <c r="F129" s="14">
        <v>217184</v>
      </c>
      <c r="G129" s="15">
        <v>11300000</v>
      </c>
      <c r="H129" s="15">
        <v>401000</v>
      </c>
    </row>
    <row r="130" spans="1:8">
      <c r="A130" s="12">
        <v>10</v>
      </c>
      <c r="B130" s="12">
        <v>10130</v>
      </c>
      <c r="C130" s="13">
        <v>6210</v>
      </c>
      <c r="E130" s="12" t="s">
        <v>108</v>
      </c>
      <c r="F130" s="14">
        <v>564</v>
      </c>
      <c r="G130" s="15">
        <v>11300000</v>
      </c>
      <c r="H130" s="15">
        <v>402210</v>
      </c>
    </row>
    <row r="131" spans="1:8">
      <c r="A131" s="12">
        <v>10</v>
      </c>
      <c r="B131" s="12">
        <v>10130</v>
      </c>
      <c r="C131" s="13">
        <v>6220</v>
      </c>
      <c r="E131" s="12" t="s">
        <v>109</v>
      </c>
      <c r="F131" s="14">
        <v>16614</v>
      </c>
      <c r="G131" s="15">
        <v>11300000</v>
      </c>
      <c r="H131" s="15">
        <v>402220</v>
      </c>
    </row>
    <row r="132" spans="1:8">
      <c r="A132" s="12">
        <v>10</v>
      </c>
      <c r="B132" s="12">
        <v>10130</v>
      </c>
      <c r="C132" s="13">
        <v>6230</v>
      </c>
      <c r="E132" s="12" t="s">
        <v>110</v>
      </c>
      <c r="F132" s="14">
        <v>18025</v>
      </c>
      <c r="G132" s="15">
        <v>11300000</v>
      </c>
      <c r="H132" s="15">
        <v>402230</v>
      </c>
    </row>
    <row r="133" spans="1:8">
      <c r="A133" s="12">
        <v>10</v>
      </c>
      <c r="B133" s="12">
        <v>10130</v>
      </c>
      <c r="C133" s="13">
        <v>6240</v>
      </c>
      <c r="E133" s="12" t="s">
        <v>136</v>
      </c>
      <c r="F133" s="14">
        <v>1188</v>
      </c>
      <c r="G133" s="15">
        <v>11300000</v>
      </c>
      <c r="H133" s="15">
        <v>402240</v>
      </c>
    </row>
    <row r="134" spans="1:8">
      <c r="A134" s="12">
        <v>10</v>
      </c>
      <c r="B134" s="12">
        <v>10130</v>
      </c>
      <c r="C134" s="13">
        <v>6250</v>
      </c>
      <c r="E134" s="12" t="s">
        <v>161</v>
      </c>
      <c r="F134" s="14">
        <v>0</v>
      </c>
      <c r="G134" s="15">
        <v>11300000</v>
      </c>
      <c r="H134" s="15">
        <v>402250</v>
      </c>
    </row>
    <row r="135" spans="1:8">
      <c r="A135" s="12">
        <v>10</v>
      </c>
      <c r="B135" s="12">
        <v>10130</v>
      </c>
      <c r="C135" s="13">
        <v>6260</v>
      </c>
      <c r="E135" s="12" t="s">
        <v>111</v>
      </c>
      <c r="F135" s="14">
        <v>33137</v>
      </c>
      <c r="G135" s="15">
        <v>11300000</v>
      </c>
      <c r="H135" s="15">
        <v>402260</v>
      </c>
    </row>
    <row r="136" spans="1:8">
      <c r="A136" s="12">
        <v>10</v>
      </c>
      <c r="B136" s="12">
        <v>10130</v>
      </c>
      <c r="C136" s="13">
        <v>6270</v>
      </c>
      <c r="E136" s="12" t="s">
        <v>112</v>
      </c>
      <c r="F136" s="14">
        <v>844</v>
      </c>
      <c r="G136" s="15">
        <v>11300000</v>
      </c>
      <c r="H136" s="15">
        <v>402270</v>
      </c>
    </row>
    <row r="137" spans="1:8">
      <c r="A137" s="12">
        <v>10</v>
      </c>
      <c r="B137" s="12">
        <v>10130</v>
      </c>
      <c r="C137" s="13" t="s">
        <v>162</v>
      </c>
      <c r="E137" s="12" t="s">
        <v>163</v>
      </c>
      <c r="F137" s="14">
        <v>3226</v>
      </c>
      <c r="G137" s="15">
        <v>11300000</v>
      </c>
      <c r="H137" s="15">
        <v>404840</v>
      </c>
    </row>
    <row r="138" spans="1:8">
      <c r="A138" s="12">
        <v>10</v>
      </c>
      <c r="B138" s="12">
        <v>10130</v>
      </c>
      <c r="C138" s="13">
        <v>6724</v>
      </c>
      <c r="E138" s="12" t="s">
        <v>114</v>
      </c>
      <c r="F138" s="14">
        <v>745</v>
      </c>
      <c r="G138" s="15">
        <v>11300000</v>
      </c>
      <c r="H138" s="15">
        <v>428500</v>
      </c>
    </row>
    <row r="139" spans="1:8">
      <c r="A139" s="12">
        <v>10</v>
      </c>
      <c r="B139" s="12">
        <v>10130</v>
      </c>
      <c r="C139" s="13">
        <v>6900</v>
      </c>
      <c r="E139" s="12" t="s">
        <v>115</v>
      </c>
      <c r="F139" s="14">
        <v>600</v>
      </c>
      <c r="G139" s="15">
        <v>11300000</v>
      </c>
      <c r="H139" s="15">
        <v>435000</v>
      </c>
    </row>
    <row r="140" spans="1:8">
      <c r="A140" s="12">
        <v>10</v>
      </c>
      <c r="B140" s="12">
        <v>10130</v>
      </c>
      <c r="C140" s="13">
        <v>6912</v>
      </c>
      <c r="E140" s="12" t="s">
        <v>116</v>
      </c>
      <c r="F140" s="14">
        <v>3258</v>
      </c>
      <c r="G140" s="15">
        <v>11300000</v>
      </c>
      <c r="H140" s="15">
        <v>436000</v>
      </c>
    </row>
    <row r="141" spans="1:8">
      <c r="A141" s="12">
        <v>10</v>
      </c>
      <c r="B141" s="12">
        <v>10130</v>
      </c>
      <c r="C141" s="13">
        <v>6930</v>
      </c>
      <c r="E141" s="12" t="s">
        <v>137</v>
      </c>
      <c r="F141" s="14">
        <v>2500</v>
      </c>
      <c r="G141" s="15">
        <v>11300000</v>
      </c>
      <c r="H141" s="15">
        <v>438000</v>
      </c>
    </row>
    <row r="142" spans="1:8">
      <c r="A142" s="12">
        <v>10</v>
      </c>
      <c r="B142" s="12">
        <v>10130</v>
      </c>
      <c r="C142" s="13">
        <v>7010</v>
      </c>
      <c r="E142" s="12" t="s">
        <v>122</v>
      </c>
      <c r="F142" s="14">
        <v>750</v>
      </c>
      <c r="G142" s="15">
        <v>11300000</v>
      </c>
      <c r="H142" s="15">
        <v>441500</v>
      </c>
    </row>
    <row r="143" spans="1:8">
      <c r="A143" s="12">
        <v>10</v>
      </c>
      <c r="B143" s="12">
        <v>10130</v>
      </c>
      <c r="C143" s="13">
        <v>7012</v>
      </c>
      <c r="E143" s="12" t="s">
        <v>164</v>
      </c>
      <c r="F143" s="14">
        <v>600</v>
      </c>
      <c r="G143" s="15">
        <v>11300000</v>
      </c>
      <c r="H143" s="15">
        <v>442000</v>
      </c>
    </row>
    <row r="144" spans="1:8">
      <c r="A144" s="12">
        <v>10</v>
      </c>
      <c r="B144" s="12">
        <v>10130</v>
      </c>
      <c r="C144" s="13">
        <v>7013</v>
      </c>
      <c r="E144" s="12" t="s">
        <v>123</v>
      </c>
      <c r="F144" s="14">
        <v>3000</v>
      </c>
      <c r="G144" s="15">
        <v>11300000</v>
      </c>
      <c r="H144" s="15">
        <v>442500</v>
      </c>
    </row>
    <row r="145" spans="1:8">
      <c r="A145" s="12">
        <v>10</v>
      </c>
      <c r="B145" s="12">
        <v>10130</v>
      </c>
      <c r="C145" s="13">
        <v>7015</v>
      </c>
      <c r="E145" s="12" t="s">
        <v>124</v>
      </c>
      <c r="F145" s="14">
        <v>150</v>
      </c>
      <c r="G145" s="15">
        <v>11300000</v>
      </c>
      <c r="H145" s="15">
        <v>443000</v>
      </c>
    </row>
    <row r="146" spans="1:8">
      <c r="A146" s="12">
        <v>10</v>
      </c>
      <c r="B146" s="12">
        <v>10130</v>
      </c>
      <c r="C146" s="13">
        <v>7020</v>
      </c>
      <c r="E146" s="12" t="s">
        <v>125</v>
      </c>
      <c r="F146" s="14">
        <v>100</v>
      </c>
      <c r="G146" s="15">
        <v>11300000</v>
      </c>
      <c r="H146" s="15">
        <v>443500</v>
      </c>
    </row>
    <row r="147" spans="1:8">
      <c r="A147" s="12">
        <v>10</v>
      </c>
      <c r="B147" s="12">
        <v>10130</v>
      </c>
      <c r="C147" s="13">
        <v>7030</v>
      </c>
      <c r="E147" s="12" t="s">
        <v>126</v>
      </c>
      <c r="F147" s="14">
        <v>1750</v>
      </c>
      <c r="G147" s="15">
        <v>11300000</v>
      </c>
      <c r="H147" s="15">
        <v>444000</v>
      </c>
    </row>
    <row r="148" spans="1:8">
      <c r="A148" s="12">
        <v>10</v>
      </c>
      <c r="B148" s="12">
        <v>10130</v>
      </c>
      <c r="C148" s="13">
        <v>7040</v>
      </c>
      <c r="E148" s="12" t="s">
        <v>127</v>
      </c>
      <c r="F148" s="14">
        <v>200</v>
      </c>
      <c r="G148" s="15">
        <v>11300000</v>
      </c>
      <c r="H148" s="15">
        <v>444500</v>
      </c>
    </row>
    <row r="149" spans="1:8">
      <c r="A149" s="12">
        <v>10</v>
      </c>
      <c r="B149" s="12">
        <v>10130</v>
      </c>
      <c r="C149" s="13">
        <v>7110</v>
      </c>
      <c r="E149" s="12" t="s">
        <v>128</v>
      </c>
      <c r="F149" s="14">
        <v>0</v>
      </c>
      <c r="G149" s="15">
        <v>11300000</v>
      </c>
      <c r="H149" s="15">
        <v>451000</v>
      </c>
    </row>
    <row r="151" spans="1:8">
      <c r="B151" s="12" t="s">
        <v>165</v>
      </c>
    </row>
    <row r="152" spans="1:8">
      <c r="A152" s="12">
        <v>10</v>
      </c>
      <c r="B152" s="12">
        <v>10131</v>
      </c>
      <c r="C152" s="13">
        <v>3435</v>
      </c>
      <c r="E152" s="12" t="s">
        <v>166</v>
      </c>
      <c r="F152" s="14">
        <v>-53000</v>
      </c>
      <c r="G152" s="15">
        <v>11331000</v>
      </c>
      <c r="H152" s="15">
        <v>306040</v>
      </c>
    </row>
    <row r="153" spans="1:8">
      <c r="A153" s="12">
        <v>10</v>
      </c>
      <c r="B153" s="12">
        <v>10131</v>
      </c>
      <c r="C153" s="13" t="s">
        <v>167</v>
      </c>
      <c r="E153" s="12" t="s">
        <v>168</v>
      </c>
      <c r="F153" s="14">
        <v>0</v>
      </c>
      <c r="G153" s="15">
        <v>11331000</v>
      </c>
      <c r="H153" s="15">
        <v>306045</v>
      </c>
    </row>
    <row r="154" spans="1:8">
      <c r="A154" s="12">
        <v>10</v>
      </c>
      <c r="B154" s="12">
        <v>10131</v>
      </c>
      <c r="C154" s="13">
        <v>6120</v>
      </c>
      <c r="E154" s="12" t="s">
        <v>107</v>
      </c>
      <c r="F154" s="14">
        <v>2715</v>
      </c>
      <c r="G154" s="15">
        <v>11331000</v>
      </c>
      <c r="H154" s="15">
        <v>401000</v>
      </c>
    </row>
    <row r="155" spans="1:8">
      <c r="A155" s="12">
        <v>10</v>
      </c>
      <c r="B155" s="12">
        <v>10131</v>
      </c>
      <c r="C155" s="13">
        <v>6210</v>
      </c>
      <c r="E155" s="12" t="s">
        <v>108</v>
      </c>
      <c r="F155" s="14">
        <v>7</v>
      </c>
      <c r="G155" s="15">
        <v>11331000</v>
      </c>
      <c r="H155" s="15">
        <v>402210</v>
      </c>
    </row>
    <row r="156" spans="1:8">
      <c r="A156" s="12">
        <v>10</v>
      </c>
      <c r="B156" s="12">
        <v>10131</v>
      </c>
      <c r="C156" s="13">
        <v>6220</v>
      </c>
      <c r="E156" s="12" t="s">
        <v>109</v>
      </c>
      <c r="F156" s="14">
        <v>208</v>
      </c>
      <c r="G156" s="15">
        <v>11331000</v>
      </c>
      <c r="H156" s="15">
        <v>402220</v>
      </c>
    </row>
    <row r="157" spans="1:8">
      <c r="A157" s="12">
        <v>10</v>
      </c>
      <c r="B157" s="12">
        <v>10131</v>
      </c>
      <c r="C157" s="13">
        <v>6230</v>
      </c>
      <c r="E157" s="12" t="s">
        <v>110</v>
      </c>
      <c r="F157" s="14">
        <v>225</v>
      </c>
      <c r="G157" s="15">
        <v>11331000</v>
      </c>
      <c r="H157" s="15">
        <v>402230</v>
      </c>
    </row>
    <row r="158" spans="1:8">
      <c r="A158" s="12">
        <v>10</v>
      </c>
      <c r="B158" s="12">
        <v>10131</v>
      </c>
      <c r="C158" s="13">
        <v>6240</v>
      </c>
      <c r="E158" s="12" t="s">
        <v>136</v>
      </c>
      <c r="F158" s="14">
        <v>19</v>
      </c>
      <c r="G158" s="15">
        <v>11331000</v>
      </c>
      <c r="H158" s="15">
        <v>402240</v>
      </c>
    </row>
    <row r="159" spans="1:8">
      <c r="A159" s="12">
        <v>10</v>
      </c>
      <c r="B159" s="12">
        <v>10131</v>
      </c>
      <c r="C159" s="13">
        <v>6260</v>
      </c>
      <c r="E159" s="12" t="s">
        <v>169</v>
      </c>
      <c r="F159" s="14">
        <v>562</v>
      </c>
      <c r="G159" s="15">
        <v>11331000</v>
      </c>
      <c r="H159" s="15">
        <v>402260</v>
      </c>
    </row>
    <row r="160" spans="1:8">
      <c r="A160" s="12">
        <v>10</v>
      </c>
      <c r="B160" s="12">
        <v>10131</v>
      </c>
      <c r="C160" s="13">
        <v>6270</v>
      </c>
      <c r="E160" s="12" t="s">
        <v>170</v>
      </c>
      <c r="F160" s="14">
        <v>14</v>
      </c>
      <c r="G160" s="15">
        <v>11331000</v>
      </c>
      <c r="H160" s="15">
        <v>402270</v>
      </c>
    </row>
    <row r="161" spans="1:8">
      <c r="A161" s="12">
        <v>10</v>
      </c>
      <c r="B161" s="12">
        <v>10131</v>
      </c>
      <c r="C161" s="13">
        <v>6490</v>
      </c>
      <c r="E161" s="12" t="s">
        <v>171</v>
      </c>
      <c r="F161" s="14">
        <v>0</v>
      </c>
      <c r="G161" s="15">
        <v>11331000</v>
      </c>
      <c r="H161" s="15">
        <v>416500</v>
      </c>
    </row>
    <row r="162" spans="1:8">
      <c r="A162" s="12">
        <v>10</v>
      </c>
      <c r="B162" s="12">
        <v>10131</v>
      </c>
      <c r="C162" s="13">
        <v>6721</v>
      </c>
      <c r="E162" s="12" t="s">
        <v>172</v>
      </c>
      <c r="F162" s="14">
        <v>9900</v>
      </c>
      <c r="G162" s="15">
        <v>11331000</v>
      </c>
      <c r="H162" s="15">
        <v>427000</v>
      </c>
    </row>
    <row r="163" spans="1:8">
      <c r="A163" s="12">
        <v>10</v>
      </c>
      <c r="B163" s="12">
        <v>10131</v>
      </c>
      <c r="C163" s="13">
        <v>6722</v>
      </c>
      <c r="E163" s="12" t="s">
        <v>173</v>
      </c>
      <c r="F163" s="14">
        <v>1630</v>
      </c>
      <c r="G163" s="15">
        <v>11331000</v>
      </c>
      <c r="H163" s="15">
        <v>428000</v>
      </c>
    </row>
    <row r="164" spans="1:8">
      <c r="A164" s="12">
        <v>10</v>
      </c>
      <c r="B164" s="12">
        <v>10131</v>
      </c>
      <c r="C164" s="13">
        <v>6870</v>
      </c>
      <c r="E164" s="12" t="s">
        <v>174</v>
      </c>
      <c r="F164" s="14">
        <v>300</v>
      </c>
      <c r="G164" s="15">
        <v>11331000</v>
      </c>
      <c r="H164" s="15">
        <v>433750</v>
      </c>
    </row>
    <row r="165" spans="1:8">
      <c r="A165" s="12">
        <v>10</v>
      </c>
      <c r="B165" s="12">
        <v>10131</v>
      </c>
      <c r="C165" s="13">
        <v>6900</v>
      </c>
      <c r="E165" s="12" t="s">
        <v>115</v>
      </c>
      <c r="F165" s="14">
        <v>80</v>
      </c>
      <c r="G165" s="15">
        <v>11331000</v>
      </c>
      <c r="H165" s="15">
        <v>435000</v>
      </c>
    </row>
    <row r="166" spans="1:8">
      <c r="A166" s="12">
        <v>10</v>
      </c>
      <c r="B166" s="12">
        <v>10131</v>
      </c>
      <c r="C166" s="13">
        <v>6912</v>
      </c>
      <c r="E166" s="12" t="s">
        <v>116</v>
      </c>
      <c r="F166" s="14">
        <v>41</v>
      </c>
      <c r="G166" s="15">
        <v>11331000</v>
      </c>
      <c r="H166" s="15">
        <v>436000</v>
      </c>
    </row>
    <row r="167" spans="1:8">
      <c r="A167" s="12">
        <v>10</v>
      </c>
      <c r="B167" s="12">
        <v>10131</v>
      </c>
      <c r="C167" s="13">
        <v>6920</v>
      </c>
      <c r="E167" s="12" t="s">
        <v>117</v>
      </c>
      <c r="F167" s="14">
        <v>15000</v>
      </c>
      <c r="G167" s="15">
        <v>11331000</v>
      </c>
      <c r="H167" s="15">
        <v>437500</v>
      </c>
    </row>
    <row r="168" spans="1:8">
      <c r="A168" s="12">
        <v>10</v>
      </c>
      <c r="B168" s="12">
        <v>10131</v>
      </c>
      <c r="C168" s="13">
        <v>6930</v>
      </c>
      <c r="E168" s="12" t="s">
        <v>137</v>
      </c>
      <c r="F168" s="14">
        <v>1000</v>
      </c>
      <c r="G168" s="15">
        <v>11331000</v>
      </c>
      <c r="H168" s="15">
        <v>438000</v>
      </c>
    </row>
    <row r="169" spans="1:8">
      <c r="A169" s="12">
        <v>10</v>
      </c>
      <c r="B169" s="12">
        <v>10131</v>
      </c>
      <c r="C169" s="13">
        <v>6940</v>
      </c>
      <c r="E169" s="12" t="s">
        <v>175</v>
      </c>
      <c r="F169" s="14">
        <v>500</v>
      </c>
      <c r="G169" s="15">
        <v>11331000</v>
      </c>
      <c r="H169" s="15">
        <v>438500</v>
      </c>
    </row>
    <row r="170" spans="1:8">
      <c r="A170" s="12">
        <v>10</v>
      </c>
      <c r="B170" s="12">
        <v>10131</v>
      </c>
      <c r="C170" s="13">
        <v>7010</v>
      </c>
      <c r="E170" s="12" t="s">
        <v>122</v>
      </c>
      <c r="F170" s="14">
        <v>2500</v>
      </c>
      <c r="G170" s="15">
        <v>11331000</v>
      </c>
      <c r="H170" s="15">
        <v>441500</v>
      </c>
    </row>
    <row r="171" spans="1:8">
      <c r="A171" s="12">
        <v>10</v>
      </c>
      <c r="B171" s="12">
        <v>10131</v>
      </c>
      <c r="C171" s="13">
        <v>7012</v>
      </c>
      <c r="E171" s="12" t="s">
        <v>164</v>
      </c>
      <c r="F171" s="14">
        <v>1000</v>
      </c>
      <c r="G171" s="15">
        <v>11331000</v>
      </c>
      <c r="H171" s="15">
        <v>442000</v>
      </c>
    </row>
    <row r="172" spans="1:8">
      <c r="A172" s="12">
        <v>10</v>
      </c>
      <c r="B172" s="12">
        <v>10131</v>
      </c>
      <c r="C172" s="13">
        <v>7013</v>
      </c>
      <c r="E172" s="12" t="s">
        <v>123</v>
      </c>
      <c r="F172" s="14">
        <v>2500</v>
      </c>
      <c r="G172" s="15">
        <v>11331000</v>
      </c>
      <c r="H172" s="15">
        <v>442500</v>
      </c>
    </row>
    <row r="173" spans="1:8">
      <c r="A173" s="12">
        <v>10</v>
      </c>
      <c r="B173" s="12">
        <v>10131</v>
      </c>
      <c r="C173" s="13">
        <v>7015</v>
      </c>
      <c r="E173" s="12" t="s">
        <v>124</v>
      </c>
      <c r="F173" s="14">
        <v>35000</v>
      </c>
      <c r="G173" s="15">
        <v>11331000</v>
      </c>
      <c r="H173" s="15">
        <v>443000</v>
      </c>
    </row>
    <row r="174" spans="1:8">
      <c r="A174" s="12">
        <v>10</v>
      </c>
      <c r="B174" s="12">
        <v>10131</v>
      </c>
      <c r="C174" s="13">
        <v>7110</v>
      </c>
      <c r="E174" s="12" t="s">
        <v>128</v>
      </c>
      <c r="F174" s="14">
        <v>0</v>
      </c>
      <c r="G174" s="15">
        <v>11331000</v>
      </c>
      <c r="H174" s="15">
        <v>443000</v>
      </c>
    </row>
    <row r="176" spans="1:8">
      <c r="B176" s="12" t="s">
        <v>176</v>
      </c>
    </row>
    <row r="177" spans="1:8">
      <c r="A177" s="12">
        <v>10</v>
      </c>
      <c r="B177" s="12">
        <v>10132</v>
      </c>
      <c r="C177" s="13" t="s">
        <v>177</v>
      </c>
      <c r="E177" s="12" t="s">
        <v>178</v>
      </c>
      <c r="F177" s="14">
        <v>0</v>
      </c>
      <c r="G177" s="15">
        <v>11320000</v>
      </c>
      <c r="H177" s="15">
        <v>319505</v>
      </c>
    </row>
    <row r="178" spans="1:8">
      <c r="A178" s="12">
        <v>10</v>
      </c>
      <c r="B178" s="12">
        <v>10132</v>
      </c>
      <c r="C178" s="13" t="s">
        <v>179</v>
      </c>
      <c r="E178" s="12" t="s">
        <v>180</v>
      </c>
      <c r="F178" s="14">
        <v>0</v>
      </c>
      <c r="G178" s="15">
        <v>11320000</v>
      </c>
      <c r="H178" s="15">
        <v>319510</v>
      </c>
    </row>
    <row r="179" spans="1:8">
      <c r="A179" s="12">
        <v>10</v>
      </c>
      <c r="B179" s="12">
        <v>10132</v>
      </c>
      <c r="C179" s="13" t="s">
        <v>181</v>
      </c>
      <c r="E179" s="12" t="s">
        <v>182</v>
      </c>
      <c r="F179" s="14">
        <v>0</v>
      </c>
      <c r="G179" s="15">
        <v>11320000</v>
      </c>
      <c r="H179" s="15">
        <v>441500</v>
      </c>
    </row>
    <row r="180" spans="1:8">
      <c r="A180" s="12">
        <v>10</v>
      </c>
      <c r="B180" s="12">
        <v>10132</v>
      </c>
      <c r="C180" s="13" t="s">
        <v>183</v>
      </c>
      <c r="E180" s="12" t="s">
        <v>184</v>
      </c>
      <c r="F180" s="14">
        <v>0</v>
      </c>
      <c r="G180" s="15">
        <v>11320000</v>
      </c>
      <c r="H180" s="15">
        <v>444000</v>
      </c>
    </row>
    <row r="182" spans="1:8">
      <c r="B182" s="12" t="s">
        <v>185</v>
      </c>
    </row>
    <row r="183" spans="1:8">
      <c r="A183" s="12">
        <v>10</v>
      </c>
      <c r="B183" s="12">
        <v>10133</v>
      </c>
      <c r="C183" s="13">
        <v>3125</v>
      </c>
      <c r="E183" s="12" t="s">
        <v>186</v>
      </c>
      <c r="F183" s="14">
        <v>-1000</v>
      </c>
      <c r="G183" s="15">
        <v>11332000</v>
      </c>
      <c r="H183" s="15">
        <v>306005</v>
      </c>
    </row>
    <row r="184" spans="1:8">
      <c r="A184" s="12">
        <v>10</v>
      </c>
      <c r="B184" s="12">
        <v>10133</v>
      </c>
      <c r="C184" s="13">
        <v>3135</v>
      </c>
      <c r="E184" s="12" t="s">
        <v>187</v>
      </c>
      <c r="F184" s="14">
        <v>0</v>
      </c>
      <c r="G184" s="15">
        <v>11332000</v>
      </c>
      <c r="H184" s="15">
        <v>306005</v>
      </c>
    </row>
    <row r="185" spans="1:8">
      <c r="A185" s="12">
        <v>10</v>
      </c>
      <c r="B185" s="12">
        <v>10133</v>
      </c>
      <c r="C185" s="13">
        <v>6920</v>
      </c>
      <c r="E185" s="12" t="s">
        <v>117</v>
      </c>
      <c r="F185" s="14">
        <v>0</v>
      </c>
      <c r="G185" s="15">
        <v>11332000</v>
      </c>
      <c r="H185" s="15">
        <v>437500</v>
      </c>
    </row>
    <row r="186" spans="1:8">
      <c r="A186" s="12">
        <v>10</v>
      </c>
      <c r="B186" s="12">
        <v>10133</v>
      </c>
      <c r="C186" s="13">
        <v>7120</v>
      </c>
      <c r="E186" s="12" t="s">
        <v>188</v>
      </c>
      <c r="F186" s="14">
        <v>0</v>
      </c>
      <c r="G186" s="15">
        <v>11332000</v>
      </c>
      <c r="H186" s="15">
        <v>453000</v>
      </c>
    </row>
    <row r="188" spans="1:8">
      <c r="B188" s="12" t="s">
        <v>189</v>
      </c>
    </row>
    <row r="189" spans="1:8">
      <c r="A189" s="12">
        <v>10</v>
      </c>
      <c r="B189" s="12">
        <v>10140</v>
      </c>
      <c r="C189" s="13">
        <v>4250</v>
      </c>
      <c r="E189" s="12" t="s">
        <v>190</v>
      </c>
      <c r="F189" s="14">
        <v>-1700</v>
      </c>
      <c r="G189" s="15">
        <v>11400000</v>
      </c>
      <c r="H189" s="15">
        <v>311010</v>
      </c>
    </row>
    <row r="190" spans="1:8">
      <c r="A190" s="12">
        <v>10</v>
      </c>
      <c r="B190" s="12">
        <v>10140</v>
      </c>
      <c r="C190" s="13">
        <v>5705</v>
      </c>
      <c r="E190" s="12" t="s">
        <v>73</v>
      </c>
      <c r="F190" s="14">
        <v>0</v>
      </c>
      <c r="G190" s="15">
        <v>11400000</v>
      </c>
      <c r="H190" s="15">
        <v>329000</v>
      </c>
    </row>
    <row r="191" spans="1:8">
      <c r="A191" s="12">
        <v>10</v>
      </c>
      <c r="B191" s="12">
        <v>10140</v>
      </c>
      <c r="C191" s="13">
        <v>6120</v>
      </c>
      <c r="E191" s="12" t="s">
        <v>107</v>
      </c>
      <c r="F191" s="14">
        <v>213618</v>
      </c>
      <c r="G191" s="15">
        <v>11400000</v>
      </c>
      <c r="H191" s="15">
        <v>401000</v>
      </c>
    </row>
    <row r="192" spans="1:8">
      <c r="A192" s="12">
        <v>10</v>
      </c>
      <c r="B192" s="12">
        <v>10140</v>
      </c>
      <c r="C192" s="13">
        <v>6125</v>
      </c>
      <c r="E192" s="12" t="s">
        <v>191</v>
      </c>
      <c r="F192" s="14">
        <v>100</v>
      </c>
      <c r="G192" s="15">
        <v>11400000</v>
      </c>
      <c r="H192" s="15">
        <v>401125</v>
      </c>
    </row>
    <row r="193" spans="1:8">
      <c r="A193" s="12">
        <v>10</v>
      </c>
      <c r="B193" s="12">
        <v>10140</v>
      </c>
      <c r="C193" s="13">
        <v>6210</v>
      </c>
      <c r="E193" s="12" t="s">
        <v>108</v>
      </c>
      <c r="F193" s="14">
        <v>555</v>
      </c>
      <c r="G193" s="15">
        <v>11400000</v>
      </c>
      <c r="H193" s="15">
        <v>402210</v>
      </c>
    </row>
    <row r="194" spans="1:8">
      <c r="A194" s="12">
        <v>10</v>
      </c>
      <c r="B194" s="12">
        <v>10140</v>
      </c>
      <c r="C194" s="13">
        <v>6220</v>
      </c>
      <c r="E194" s="12" t="s">
        <v>109</v>
      </c>
      <c r="F194" s="14">
        <v>16349</v>
      </c>
      <c r="G194" s="15">
        <v>11400000</v>
      </c>
      <c r="H194" s="15">
        <v>402220</v>
      </c>
    </row>
    <row r="195" spans="1:8">
      <c r="A195" s="12">
        <v>10</v>
      </c>
      <c r="B195" s="12">
        <v>10140</v>
      </c>
      <c r="C195" s="13">
        <v>6230</v>
      </c>
      <c r="E195" s="12" t="s">
        <v>110</v>
      </c>
      <c r="F195" s="14">
        <v>17737</v>
      </c>
      <c r="G195" s="15">
        <v>11400000</v>
      </c>
      <c r="H195" s="15">
        <v>402230</v>
      </c>
    </row>
    <row r="196" spans="1:8">
      <c r="A196" s="12">
        <v>10</v>
      </c>
      <c r="B196" s="12">
        <v>10140</v>
      </c>
      <c r="C196" s="13">
        <v>6240</v>
      </c>
      <c r="E196" s="12" t="s">
        <v>136</v>
      </c>
      <c r="F196" s="14">
        <v>1496</v>
      </c>
      <c r="G196" s="15">
        <v>11400000</v>
      </c>
      <c r="H196" s="15">
        <v>402240</v>
      </c>
    </row>
    <row r="197" spans="1:8">
      <c r="A197" s="12">
        <v>10</v>
      </c>
      <c r="B197" s="12">
        <v>10140</v>
      </c>
      <c r="C197" s="13">
        <v>6260</v>
      </c>
      <c r="E197" s="12" t="s">
        <v>111</v>
      </c>
      <c r="F197" s="14">
        <v>44932</v>
      </c>
      <c r="G197" s="15">
        <v>11400000</v>
      </c>
      <c r="H197" s="15">
        <v>402260</v>
      </c>
    </row>
    <row r="198" spans="1:8">
      <c r="A198" s="12">
        <v>10</v>
      </c>
      <c r="B198" s="12">
        <v>10140</v>
      </c>
      <c r="C198" s="13">
        <v>6270</v>
      </c>
      <c r="E198" s="12" t="s">
        <v>112</v>
      </c>
      <c r="F198" s="14">
        <v>1064</v>
      </c>
      <c r="G198" s="15">
        <v>11400000</v>
      </c>
      <c r="H198" s="15">
        <v>402270</v>
      </c>
    </row>
    <row r="199" spans="1:8">
      <c r="A199" s="12">
        <v>10</v>
      </c>
      <c r="B199" s="12">
        <v>10140</v>
      </c>
      <c r="C199" s="13">
        <v>6320</v>
      </c>
      <c r="E199" s="12" t="s">
        <v>98</v>
      </c>
      <c r="F199" s="14">
        <v>0</v>
      </c>
      <c r="G199" s="15">
        <v>11400000</v>
      </c>
      <c r="H199" s="15">
        <v>404500</v>
      </c>
    </row>
    <row r="200" spans="1:8">
      <c r="A200" s="12">
        <v>10</v>
      </c>
      <c r="B200" s="12">
        <v>10140</v>
      </c>
      <c r="C200" s="13" t="s">
        <v>192</v>
      </c>
      <c r="E200" s="12" t="s">
        <v>193</v>
      </c>
      <c r="F200" s="14">
        <v>4500</v>
      </c>
      <c r="G200" s="15">
        <v>11400000</v>
      </c>
      <c r="H200" s="15">
        <v>409005</v>
      </c>
    </row>
    <row r="201" spans="1:8">
      <c r="A201" s="12">
        <v>10</v>
      </c>
      <c r="B201" s="12">
        <v>10140</v>
      </c>
      <c r="C201" s="13" t="s">
        <v>162</v>
      </c>
      <c r="E201" s="12" t="s">
        <v>163</v>
      </c>
      <c r="F201" s="14">
        <v>3226</v>
      </c>
      <c r="G201" s="15">
        <v>11400000</v>
      </c>
      <c r="H201" s="15">
        <v>404840</v>
      </c>
    </row>
    <row r="202" spans="1:8">
      <c r="A202" s="12">
        <v>10</v>
      </c>
      <c r="B202" s="12">
        <v>10140</v>
      </c>
      <c r="C202" s="13">
        <v>6490</v>
      </c>
      <c r="E202" s="12" t="s">
        <v>171</v>
      </c>
      <c r="F202" s="14">
        <v>8400</v>
      </c>
      <c r="G202" s="15">
        <v>11400000</v>
      </c>
      <c r="H202" s="15">
        <v>416500</v>
      </c>
    </row>
    <row r="203" spans="1:8">
      <c r="A203" s="12">
        <v>10</v>
      </c>
      <c r="B203" s="12">
        <v>10140</v>
      </c>
      <c r="C203" s="13">
        <v>6724</v>
      </c>
      <c r="E203" s="12" t="s">
        <v>114</v>
      </c>
      <c r="F203" s="14">
        <v>621</v>
      </c>
      <c r="G203" s="15">
        <v>11400000</v>
      </c>
      <c r="H203" s="15">
        <v>428500</v>
      </c>
    </row>
    <row r="204" spans="1:8">
      <c r="A204" s="12">
        <v>10</v>
      </c>
      <c r="B204" s="12">
        <v>10140</v>
      </c>
      <c r="C204" s="13">
        <v>6900</v>
      </c>
      <c r="E204" s="12" t="s">
        <v>115</v>
      </c>
      <c r="F204" s="14">
        <v>360</v>
      </c>
      <c r="G204" s="15">
        <v>11400000</v>
      </c>
      <c r="H204" s="15">
        <v>435000</v>
      </c>
    </row>
    <row r="205" spans="1:8">
      <c r="A205" s="12">
        <v>10</v>
      </c>
      <c r="B205" s="12">
        <v>10140</v>
      </c>
      <c r="C205" s="13">
        <v>6912</v>
      </c>
      <c r="E205" s="12" t="s">
        <v>116</v>
      </c>
      <c r="F205" s="14">
        <v>3206</v>
      </c>
      <c r="G205" s="15">
        <v>11400000</v>
      </c>
      <c r="H205" s="15">
        <v>436000</v>
      </c>
    </row>
    <row r="206" spans="1:8">
      <c r="A206" s="12">
        <v>10</v>
      </c>
      <c r="B206" s="12">
        <v>10140</v>
      </c>
      <c r="C206" s="13">
        <v>6920</v>
      </c>
      <c r="E206" s="12" t="s">
        <v>117</v>
      </c>
      <c r="F206" s="14">
        <v>4800</v>
      </c>
      <c r="G206" s="15">
        <v>11400000</v>
      </c>
      <c r="H206" s="15">
        <v>437500</v>
      </c>
    </row>
    <row r="207" spans="1:8">
      <c r="A207" s="12">
        <v>10</v>
      </c>
      <c r="B207" s="12">
        <v>10140</v>
      </c>
      <c r="C207" s="13">
        <v>6930</v>
      </c>
      <c r="E207" s="12" t="s">
        <v>137</v>
      </c>
      <c r="F207" s="14">
        <v>500</v>
      </c>
      <c r="G207" s="15">
        <v>11400000</v>
      </c>
      <c r="H207" s="15">
        <v>438000</v>
      </c>
    </row>
    <row r="208" spans="1:8">
      <c r="A208" s="12">
        <v>10</v>
      </c>
      <c r="B208" s="12">
        <v>10140</v>
      </c>
      <c r="C208" s="13">
        <v>6950</v>
      </c>
      <c r="E208" s="12" t="s">
        <v>138</v>
      </c>
      <c r="F208" s="14">
        <v>1500</v>
      </c>
      <c r="G208" s="15">
        <v>11400000</v>
      </c>
      <c r="H208" s="15">
        <v>439500</v>
      </c>
    </row>
    <row r="209" spans="1:8">
      <c r="A209" s="12">
        <v>10</v>
      </c>
      <c r="B209" s="12">
        <v>10140</v>
      </c>
      <c r="C209" s="13">
        <v>7010</v>
      </c>
      <c r="E209" s="12" t="s">
        <v>122</v>
      </c>
      <c r="F209" s="14">
        <v>1200</v>
      </c>
      <c r="G209" s="15">
        <v>11400000</v>
      </c>
      <c r="H209" s="15">
        <v>441500</v>
      </c>
    </row>
    <row r="210" spans="1:8">
      <c r="A210" s="12">
        <v>10</v>
      </c>
      <c r="B210" s="12">
        <v>10140</v>
      </c>
      <c r="C210" s="13">
        <v>7012</v>
      </c>
      <c r="E210" s="12" t="s">
        <v>164</v>
      </c>
      <c r="F210" s="14">
        <v>800</v>
      </c>
      <c r="G210" s="15">
        <v>11400000</v>
      </c>
      <c r="H210" s="15">
        <v>442000</v>
      </c>
    </row>
    <row r="211" spans="1:8">
      <c r="A211" s="12">
        <v>10</v>
      </c>
      <c r="B211" s="12">
        <v>10140</v>
      </c>
      <c r="C211" s="13">
        <v>7013</v>
      </c>
      <c r="E211" s="12" t="s">
        <v>123</v>
      </c>
      <c r="F211" s="14">
        <v>3500</v>
      </c>
      <c r="G211" s="15">
        <v>11400000</v>
      </c>
      <c r="H211" s="15">
        <v>442500</v>
      </c>
    </row>
    <row r="212" spans="1:8">
      <c r="A212" s="12">
        <v>10</v>
      </c>
      <c r="B212" s="12">
        <v>10140</v>
      </c>
      <c r="C212" s="13">
        <v>7015</v>
      </c>
      <c r="E212" s="12" t="s">
        <v>124</v>
      </c>
      <c r="F212" s="14">
        <v>4365</v>
      </c>
      <c r="G212" s="15">
        <v>11400000</v>
      </c>
      <c r="H212" s="15">
        <v>443000</v>
      </c>
    </row>
    <row r="213" spans="1:8">
      <c r="A213" s="12">
        <v>10</v>
      </c>
      <c r="B213" s="12">
        <v>10140</v>
      </c>
      <c r="C213" s="13">
        <v>7020</v>
      </c>
      <c r="E213" s="12" t="s">
        <v>125</v>
      </c>
      <c r="F213" s="14">
        <v>225</v>
      </c>
      <c r="G213" s="15">
        <v>11400000</v>
      </c>
      <c r="H213" s="15">
        <v>443500</v>
      </c>
    </row>
    <row r="214" spans="1:8">
      <c r="A214" s="12">
        <v>10</v>
      </c>
      <c r="B214" s="12">
        <v>10140</v>
      </c>
      <c r="C214" s="13">
        <v>7030</v>
      </c>
      <c r="E214" s="12" t="s">
        <v>126</v>
      </c>
      <c r="F214" s="14">
        <v>28967</v>
      </c>
      <c r="G214" s="15">
        <v>11400000</v>
      </c>
      <c r="H214" s="15">
        <v>444000</v>
      </c>
    </row>
    <row r="215" spans="1:8">
      <c r="A215" s="12">
        <v>10</v>
      </c>
      <c r="B215" s="12">
        <v>10140</v>
      </c>
      <c r="C215" s="13">
        <v>7040</v>
      </c>
      <c r="E215" s="12" t="s">
        <v>127</v>
      </c>
      <c r="F215" s="14">
        <v>310</v>
      </c>
      <c r="G215" s="15">
        <v>11400000</v>
      </c>
      <c r="H215" s="15">
        <v>444500</v>
      </c>
    </row>
    <row r="216" spans="1:8">
      <c r="A216" s="12">
        <v>10</v>
      </c>
      <c r="B216" s="12">
        <v>10140</v>
      </c>
      <c r="C216" s="13" t="s">
        <v>194</v>
      </c>
      <c r="E216" s="12" t="s">
        <v>195</v>
      </c>
      <c r="F216" s="14">
        <v>100</v>
      </c>
      <c r="G216" s="15">
        <v>11400000</v>
      </c>
      <c r="H216" s="15">
        <v>447750</v>
      </c>
    </row>
    <row r="218" spans="1:8">
      <c r="B218" s="12" t="s">
        <v>196</v>
      </c>
    </row>
    <row r="219" spans="1:8">
      <c r="A219" s="12">
        <v>10</v>
      </c>
      <c r="B219" s="12">
        <v>10142</v>
      </c>
      <c r="C219" s="13">
        <v>4255</v>
      </c>
      <c r="E219" s="12" t="s">
        <v>197</v>
      </c>
      <c r="F219" s="14">
        <v>0</v>
      </c>
      <c r="G219" s="15">
        <v>11420000</v>
      </c>
      <c r="H219" s="15">
        <v>320000</v>
      </c>
    </row>
    <row r="220" spans="1:8">
      <c r="A220" s="12">
        <v>10</v>
      </c>
      <c r="B220" s="12">
        <v>10142</v>
      </c>
      <c r="C220" s="13" t="s">
        <v>198</v>
      </c>
      <c r="E220" s="12" t="s">
        <v>199</v>
      </c>
      <c r="F220" s="14">
        <v>-2173</v>
      </c>
      <c r="G220" s="15">
        <v>11420000</v>
      </c>
      <c r="H220" s="15">
        <v>320005</v>
      </c>
    </row>
    <row r="221" spans="1:8">
      <c r="A221" s="12">
        <v>10</v>
      </c>
      <c r="B221" s="12">
        <v>10142</v>
      </c>
      <c r="C221" s="13" t="s">
        <v>200</v>
      </c>
      <c r="E221" s="12" t="s">
        <v>201</v>
      </c>
      <c r="F221" s="14">
        <v>0</v>
      </c>
      <c r="G221" s="15">
        <v>11420000</v>
      </c>
      <c r="H221" s="15">
        <v>320010</v>
      </c>
    </row>
    <row r="222" spans="1:8">
      <c r="A222" s="12">
        <v>10</v>
      </c>
      <c r="B222" s="12">
        <v>10142</v>
      </c>
      <c r="C222" s="13" t="s">
        <v>202</v>
      </c>
      <c r="E222" s="12" t="s">
        <v>203</v>
      </c>
      <c r="F222" s="14">
        <v>0</v>
      </c>
      <c r="G222" s="15">
        <v>11420000</v>
      </c>
      <c r="H222" s="15">
        <v>404580</v>
      </c>
    </row>
    <row r="223" spans="1:8">
      <c r="A223" s="12">
        <v>10</v>
      </c>
      <c r="B223" s="12">
        <v>10142</v>
      </c>
      <c r="C223" s="13" t="s">
        <v>204</v>
      </c>
      <c r="E223" s="12" t="s">
        <v>205</v>
      </c>
      <c r="F223" s="14">
        <v>0</v>
      </c>
      <c r="G223" s="15">
        <v>11420000</v>
      </c>
      <c r="H223" s="15">
        <v>404880</v>
      </c>
    </row>
    <row r="224" spans="1:8">
      <c r="A224" s="12">
        <v>10</v>
      </c>
      <c r="B224" s="12">
        <v>10142</v>
      </c>
      <c r="C224" s="13" t="s">
        <v>206</v>
      </c>
      <c r="E224" s="12" t="s">
        <v>207</v>
      </c>
      <c r="F224" s="14">
        <v>0</v>
      </c>
      <c r="G224" s="15">
        <v>11420000</v>
      </c>
      <c r="H224" s="15">
        <v>404885</v>
      </c>
    </row>
    <row r="225" spans="1:8">
      <c r="A225" s="12">
        <v>10</v>
      </c>
      <c r="B225" s="12">
        <v>10142</v>
      </c>
      <c r="C225" s="13" t="s">
        <v>208</v>
      </c>
      <c r="E225" s="12" t="s">
        <v>209</v>
      </c>
      <c r="F225" s="14">
        <v>14157</v>
      </c>
      <c r="G225" s="15">
        <v>11420000</v>
      </c>
      <c r="H225" s="15">
        <v>404585</v>
      </c>
    </row>
    <row r="226" spans="1:8">
      <c r="A226" s="12">
        <v>10</v>
      </c>
      <c r="B226" s="12">
        <v>10142</v>
      </c>
      <c r="C226" s="13">
        <v>6325</v>
      </c>
      <c r="E226" s="12" t="s">
        <v>210</v>
      </c>
      <c r="F226" s="14">
        <v>35000</v>
      </c>
      <c r="G226" s="15">
        <v>11420000</v>
      </c>
      <c r="H226" s="15">
        <v>408000</v>
      </c>
    </row>
    <row r="227" spans="1:8">
      <c r="A227" s="12">
        <v>10</v>
      </c>
      <c r="B227" s="12">
        <v>10142</v>
      </c>
      <c r="C227" s="13">
        <v>6330</v>
      </c>
      <c r="E227" s="12" t="s">
        <v>211</v>
      </c>
      <c r="F227" s="14">
        <v>2000</v>
      </c>
      <c r="G227" s="15">
        <v>11420000</v>
      </c>
      <c r="H227" s="15">
        <v>408500</v>
      </c>
    </row>
    <row r="228" spans="1:8">
      <c r="A228" s="12">
        <v>10</v>
      </c>
      <c r="B228" s="12">
        <v>10142</v>
      </c>
      <c r="C228" s="13">
        <v>6490</v>
      </c>
      <c r="E228" s="12" t="s">
        <v>171</v>
      </c>
      <c r="F228" s="14">
        <v>57239</v>
      </c>
      <c r="G228" s="15">
        <v>11420000</v>
      </c>
      <c r="H228" s="15">
        <v>416500</v>
      </c>
    </row>
    <row r="229" spans="1:8">
      <c r="A229" s="12">
        <v>10</v>
      </c>
      <c r="B229" s="12">
        <v>10142</v>
      </c>
      <c r="C229" s="13">
        <v>6495</v>
      </c>
      <c r="E229" s="12" t="s">
        <v>212</v>
      </c>
      <c r="F229" s="14">
        <v>13310</v>
      </c>
      <c r="G229" s="15">
        <v>11420000</v>
      </c>
      <c r="H229" s="15">
        <v>409120</v>
      </c>
    </row>
    <row r="230" spans="1:8">
      <c r="A230" s="12">
        <v>10</v>
      </c>
      <c r="B230" s="12">
        <v>10142</v>
      </c>
      <c r="C230" s="13" t="s">
        <v>213</v>
      </c>
      <c r="E230" s="12" t="s">
        <v>214</v>
      </c>
      <c r="F230" s="14">
        <v>9000</v>
      </c>
      <c r="G230" s="15">
        <v>11420000</v>
      </c>
      <c r="H230" s="15">
        <v>437505</v>
      </c>
    </row>
    <row r="231" spans="1:8">
      <c r="A231" s="12">
        <v>10</v>
      </c>
      <c r="B231" s="12">
        <v>10142</v>
      </c>
      <c r="C231" s="13" t="s">
        <v>215</v>
      </c>
      <c r="E231" s="12" t="s">
        <v>216</v>
      </c>
      <c r="F231" s="14">
        <v>3500</v>
      </c>
      <c r="G231" s="15">
        <v>11420000</v>
      </c>
      <c r="H231" s="15">
        <v>437510</v>
      </c>
    </row>
    <row r="232" spans="1:8">
      <c r="A232" s="12">
        <v>10</v>
      </c>
      <c r="B232" s="12">
        <v>10142</v>
      </c>
      <c r="C232" s="13">
        <v>6930</v>
      </c>
      <c r="E232" s="12" t="s">
        <v>137</v>
      </c>
      <c r="F232" s="14">
        <v>0</v>
      </c>
      <c r="G232" s="15">
        <v>11420000</v>
      </c>
      <c r="H232" s="15">
        <v>438000</v>
      </c>
    </row>
    <row r="233" spans="1:8">
      <c r="A233" s="12">
        <v>10</v>
      </c>
      <c r="B233" s="12">
        <v>10142</v>
      </c>
      <c r="C233" s="13">
        <v>7015</v>
      </c>
      <c r="E233" s="12" t="s">
        <v>124</v>
      </c>
      <c r="F233" s="14">
        <v>1250</v>
      </c>
      <c r="G233" s="15">
        <v>11420000</v>
      </c>
      <c r="H233" s="15">
        <v>443000</v>
      </c>
    </row>
    <row r="234" spans="1:8">
      <c r="A234" s="12">
        <v>10</v>
      </c>
      <c r="B234" s="12">
        <v>10142</v>
      </c>
      <c r="C234" s="13">
        <v>7030</v>
      </c>
      <c r="E234" s="12" t="s">
        <v>126</v>
      </c>
      <c r="F234" s="14">
        <v>1000</v>
      </c>
      <c r="G234" s="15">
        <v>11420000</v>
      </c>
      <c r="H234" s="15">
        <v>444000</v>
      </c>
    </row>
    <row r="235" spans="1:8">
      <c r="A235" s="12">
        <v>10</v>
      </c>
      <c r="B235" s="12">
        <v>10142</v>
      </c>
      <c r="C235" s="13">
        <v>7120</v>
      </c>
      <c r="E235" s="12" t="s">
        <v>188</v>
      </c>
      <c r="F235" s="14">
        <v>0</v>
      </c>
      <c r="G235" s="15">
        <v>11420000</v>
      </c>
      <c r="H235" s="15">
        <v>453000</v>
      </c>
    </row>
    <row r="237" spans="1:8">
      <c r="B237" s="12" t="s">
        <v>217</v>
      </c>
    </row>
    <row r="238" spans="1:8">
      <c r="A238" s="12">
        <v>10</v>
      </c>
      <c r="B238" s="12">
        <v>10150</v>
      </c>
      <c r="C238" s="13">
        <v>3215</v>
      </c>
      <c r="E238" s="12" t="s">
        <v>218</v>
      </c>
      <c r="F238" s="14">
        <v>-80000</v>
      </c>
      <c r="G238" s="15">
        <v>11500000</v>
      </c>
      <c r="H238" s="15">
        <v>302045</v>
      </c>
    </row>
    <row r="239" spans="1:8">
      <c r="A239" s="12">
        <v>10</v>
      </c>
      <c r="B239" s="12">
        <v>10150</v>
      </c>
      <c r="C239" s="13">
        <v>3490</v>
      </c>
      <c r="E239" s="12" t="s">
        <v>219</v>
      </c>
      <c r="F239" s="14">
        <v>0</v>
      </c>
      <c r="G239" s="15">
        <v>11500000</v>
      </c>
      <c r="H239" s="15">
        <v>304240</v>
      </c>
    </row>
    <row r="240" spans="1:8">
      <c r="A240" s="12">
        <v>10</v>
      </c>
      <c r="B240" s="12">
        <v>10150</v>
      </c>
      <c r="C240" s="13">
        <v>5705</v>
      </c>
      <c r="E240" s="12" t="s">
        <v>73</v>
      </c>
      <c r="F240" s="14">
        <v>-20000</v>
      </c>
      <c r="G240" s="15">
        <v>11500000</v>
      </c>
      <c r="H240" s="15">
        <v>311030</v>
      </c>
    </row>
    <row r="241" spans="1:8">
      <c r="A241" s="12">
        <v>10</v>
      </c>
      <c r="B241" s="12">
        <v>10150</v>
      </c>
      <c r="C241" s="13">
        <v>6120</v>
      </c>
      <c r="E241" s="12" t="s">
        <v>107</v>
      </c>
      <c r="F241" s="14">
        <v>422502</v>
      </c>
      <c r="G241" s="15">
        <v>11500000</v>
      </c>
      <c r="H241" s="15">
        <v>401000</v>
      </c>
    </row>
    <row r="242" spans="1:8">
      <c r="A242" s="12">
        <v>10</v>
      </c>
      <c r="B242" s="12">
        <v>10150</v>
      </c>
      <c r="C242" s="13">
        <v>6210</v>
      </c>
      <c r="E242" s="12" t="s">
        <v>108</v>
      </c>
      <c r="F242" s="14">
        <v>1099</v>
      </c>
      <c r="G242" s="15">
        <v>11500000</v>
      </c>
      <c r="H242" s="15">
        <v>402210</v>
      </c>
    </row>
    <row r="243" spans="1:8">
      <c r="A243" s="12">
        <v>10</v>
      </c>
      <c r="B243" s="12">
        <v>10150</v>
      </c>
      <c r="C243" s="13">
        <v>6220</v>
      </c>
      <c r="E243" s="12" t="s">
        <v>109</v>
      </c>
      <c r="F243" s="14">
        <v>32323</v>
      </c>
      <c r="G243" s="15">
        <v>11500000</v>
      </c>
      <c r="H243" s="15">
        <v>402220</v>
      </c>
    </row>
    <row r="244" spans="1:8">
      <c r="A244" s="12">
        <v>10</v>
      </c>
      <c r="B244" s="12">
        <v>10150</v>
      </c>
      <c r="C244" s="13">
        <v>6230</v>
      </c>
      <c r="E244" s="12" t="s">
        <v>110</v>
      </c>
      <c r="F244" s="14">
        <v>35069</v>
      </c>
      <c r="G244" s="15">
        <v>11500000</v>
      </c>
      <c r="H244" s="15">
        <v>402230</v>
      </c>
    </row>
    <row r="245" spans="1:8">
      <c r="A245" s="12">
        <v>10</v>
      </c>
      <c r="B245" s="12">
        <v>10150</v>
      </c>
      <c r="C245" s="13">
        <v>6240</v>
      </c>
      <c r="E245" s="12" t="s">
        <v>136</v>
      </c>
      <c r="F245" s="14">
        <v>2854</v>
      </c>
      <c r="G245" s="15">
        <v>11500000</v>
      </c>
      <c r="H245" s="15">
        <v>402240</v>
      </c>
    </row>
    <row r="246" spans="1:8">
      <c r="A246" s="12">
        <v>10</v>
      </c>
      <c r="B246" s="12">
        <v>10150</v>
      </c>
      <c r="C246" s="13">
        <v>6250</v>
      </c>
      <c r="E246" s="12" t="s">
        <v>161</v>
      </c>
      <c r="F246" s="14">
        <v>0</v>
      </c>
      <c r="G246" s="15">
        <v>11500000</v>
      </c>
      <c r="H246" s="15">
        <v>402250</v>
      </c>
    </row>
    <row r="247" spans="1:8">
      <c r="A247" s="12">
        <v>10</v>
      </c>
      <c r="B247" s="12">
        <v>10150</v>
      </c>
      <c r="C247" s="13">
        <v>6260</v>
      </c>
      <c r="E247" s="12" t="s">
        <v>111</v>
      </c>
      <c r="F247" s="14">
        <v>101097</v>
      </c>
      <c r="G247" s="15">
        <v>11500000</v>
      </c>
      <c r="H247" s="15">
        <v>402260</v>
      </c>
    </row>
    <row r="248" spans="1:8">
      <c r="A248" s="12">
        <v>10</v>
      </c>
      <c r="B248" s="12">
        <v>10150</v>
      </c>
      <c r="C248" s="13">
        <v>6270</v>
      </c>
      <c r="E248" s="12" t="s">
        <v>112</v>
      </c>
      <c r="F248" s="14">
        <v>2029</v>
      </c>
      <c r="G248" s="15">
        <v>11500000</v>
      </c>
      <c r="H248" s="15">
        <v>402270</v>
      </c>
    </row>
    <row r="249" spans="1:8">
      <c r="A249" s="12">
        <v>10</v>
      </c>
      <c r="B249" s="12">
        <v>10150</v>
      </c>
      <c r="C249" s="13">
        <v>6380</v>
      </c>
      <c r="E249" s="12" t="s">
        <v>220</v>
      </c>
      <c r="F249" s="14">
        <v>6000</v>
      </c>
      <c r="G249" s="15">
        <v>11500000</v>
      </c>
      <c r="H249" s="15">
        <v>409110</v>
      </c>
    </row>
    <row r="250" spans="1:8">
      <c r="A250" s="12">
        <v>10</v>
      </c>
      <c r="B250" s="12">
        <v>10150</v>
      </c>
      <c r="C250" s="13">
        <v>6490</v>
      </c>
      <c r="E250" s="12" t="s">
        <v>171</v>
      </c>
      <c r="F250" s="14">
        <v>34539</v>
      </c>
      <c r="G250" s="15">
        <v>11500000</v>
      </c>
      <c r="H250" s="15">
        <v>416500</v>
      </c>
    </row>
    <row r="251" spans="1:8">
      <c r="A251" s="12">
        <v>10</v>
      </c>
      <c r="B251" s="12">
        <v>10150</v>
      </c>
      <c r="C251" s="13">
        <v>6620</v>
      </c>
      <c r="E251" s="12" t="s">
        <v>221</v>
      </c>
      <c r="F251" s="14">
        <v>400</v>
      </c>
      <c r="G251" s="15">
        <v>11500000</v>
      </c>
      <c r="H251" s="15">
        <v>419000</v>
      </c>
    </row>
    <row r="252" spans="1:8">
      <c r="A252" s="12">
        <v>10</v>
      </c>
      <c r="B252" s="12">
        <v>10150</v>
      </c>
      <c r="C252" s="13">
        <v>6840</v>
      </c>
      <c r="E252" s="12" t="s">
        <v>222</v>
      </c>
      <c r="F252" s="14">
        <v>29000</v>
      </c>
      <c r="G252" s="15">
        <v>11500000</v>
      </c>
      <c r="H252" s="15">
        <v>432000</v>
      </c>
    </row>
    <row r="253" spans="1:8">
      <c r="A253" s="12">
        <v>10</v>
      </c>
      <c r="B253" s="12">
        <v>10150</v>
      </c>
      <c r="C253" s="13">
        <v>6850</v>
      </c>
      <c r="E253" s="12" t="s">
        <v>223</v>
      </c>
      <c r="F253" s="14">
        <v>19000</v>
      </c>
      <c r="G253" s="15">
        <v>11500000</v>
      </c>
      <c r="H253" s="15">
        <v>433500</v>
      </c>
    </row>
    <row r="254" spans="1:8">
      <c r="A254" s="12">
        <v>10</v>
      </c>
      <c r="B254" s="12">
        <v>10150</v>
      </c>
      <c r="C254" s="13">
        <v>6900</v>
      </c>
      <c r="E254" s="12" t="s">
        <v>115</v>
      </c>
      <c r="F254" s="14">
        <v>2200</v>
      </c>
      <c r="G254" s="15">
        <v>11500000</v>
      </c>
      <c r="H254" s="15">
        <v>435000</v>
      </c>
    </row>
    <row r="255" spans="1:8">
      <c r="A255" s="12">
        <v>10</v>
      </c>
      <c r="B255" s="12">
        <v>10150</v>
      </c>
      <c r="C255" s="13">
        <v>6912</v>
      </c>
      <c r="E255" s="12" t="s">
        <v>116</v>
      </c>
      <c r="F255" s="14">
        <v>6338</v>
      </c>
      <c r="G255" s="15">
        <v>11500000</v>
      </c>
      <c r="H255" s="15">
        <v>436000</v>
      </c>
    </row>
    <row r="256" spans="1:8">
      <c r="A256" s="12">
        <v>10</v>
      </c>
      <c r="B256" s="12">
        <v>10150</v>
      </c>
      <c r="C256" s="13" t="s">
        <v>224</v>
      </c>
      <c r="E256" s="12" t="s">
        <v>225</v>
      </c>
      <c r="F256" s="14">
        <v>520</v>
      </c>
      <c r="G256" s="15">
        <v>11500000</v>
      </c>
      <c r="H256" s="15">
        <v>438000</v>
      </c>
    </row>
    <row r="257" spans="1:8">
      <c r="A257" s="12">
        <v>10</v>
      </c>
      <c r="B257" s="12">
        <v>10150</v>
      </c>
      <c r="C257" s="13" t="s">
        <v>226</v>
      </c>
      <c r="E257" s="12" t="s">
        <v>227</v>
      </c>
      <c r="F257" s="14">
        <v>4000</v>
      </c>
      <c r="G257" s="15">
        <v>11500000</v>
      </c>
      <c r="H257" s="15">
        <v>438085</v>
      </c>
    </row>
    <row r="258" spans="1:8">
      <c r="A258" s="12">
        <v>10</v>
      </c>
      <c r="B258" s="12">
        <v>10150</v>
      </c>
      <c r="C258" s="13">
        <v>7010</v>
      </c>
      <c r="E258" s="12" t="s">
        <v>122</v>
      </c>
      <c r="F258" s="14">
        <v>7000</v>
      </c>
      <c r="G258" s="15">
        <v>11500000</v>
      </c>
      <c r="H258" s="15">
        <v>441500</v>
      </c>
    </row>
    <row r="259" spans="1:8">
      <c r="A259" s="12">
        <v>10</v>
      </c>
      <c r="B259" s="12">
        <v>10150</v>
      </c>
      <c r="C259" s="13">
        <v>7012</v>
      </c>
      <c r="E259" s="12" t="s">
        <v>164</v>
      </c>
      <c r="F259" s="14">
        <v>5400</v>
      </c>
      <c r="G259" s="15">
        <v>11500000</v>
      </c>
      <c r="H259" s="15">
        <v>442000</v>
      </c>
    </row>
    <row r="260" spans="1:8">
      <c r="A260" s="12">
        <v>10</v>
      </c>
      <c r="B260" s="12">
        <v>10150</v>
      </c>
      <c r="C260" s="13">
        <v>7013</v>
      </c>
      <c r="E260" s="12" t="s">
        <v>123</v>
      </c>
      <c r="F260" s="14">
        <v>9500</v>
      </c>
      <c r="G260" s="15">
        <v>11500000</v>
      </c>
      <c r="H260" s="15">
        <v>442500</v>
      </c>
    </row>
    <row r="261" spans="1:8">
      <c r="A261" s="12">
        <v>10</v>
      </c>
      <c r="B261" s="12">
        <v>10150</v>
      </c>
      <c r="C261" s="13">
        <v>7015</v>
      </c>
      <c r="E261" s="12" t="s">
        <v>124</v>
      </c>
      <c r="F261" s="14">
        <v>4200</v>
      </c>
      <c r="G261" s="15">
        <v>11500000</v>
      </c>
      <c r="H261" s="15">
        <v>443000</v>
      </c>
    </row>
    <row r="262" spans="1:8">
      <c r="A262" s="12">
        <v>10</v>
      </c>
      <c r="B262" s="12">
        <v>10150</v>
      </c>
      <c r="C262" s="13">
        <v>7020</v>
      </c>
      <c r="E262" s="12" t="s">
        <v>125</v>
      </c>
      <c r="F262" s="14">
        <v>3000</v>
      </c>
      <c r="G262" s="15">
        <v>11500000</v>
      </c>
      <c r="H262" s="15">
        <v>443500</v>
      </c>
    </row>
    <row r="263" spans="1:8">
      <c r="A263" s="12">
        <v>10</v>
      </c>
      <c r="B263" s="12">
        <v>10150</v>
      </c>
      <c r="C263" s="13">
        <v>7030</v>
      </c>
      <c r="E263" s="12" t="s">
        <v>126</v>
      </c>
      <c r="F263" s="14">
        <v>4000</v>
      </c>
      <c r="G263" s="15">
        <v>11500000</v>
      </c>
      <c r="H263" s="15">
        <v>444000</v>
      </c>
    </row>
    <row r="264" spans="1:8">
      <c r="A264" s="12">
        <v>10</v>
      </c>
      <c r="B264" s="12">
        <v>10150</v>
      </c>
      <c r="C264" s="13">
        <v>7040</v>
      </c>
      <c r="E264" s="12" t="s">
        <v>127</v>
      </c>
      <c r="F264" s="14">
        <v>200</v>
      </c>
      <c r="G264" s="15">
        <v>11500000</v>
      </c>
      <c r="H264" s="15">
        <v>444500</v>
      </c>
    </row>
    <row r="265" spans="1:8">
      <c r="A265" s="12">
        <v>10</v>
      </c>
      <c r="B265" s="12">
        <v>10150</v>
      </c>
      <c r="C265" s="13">
        <v>7110</v>
      </c>
      <c r="E265" s="12" t="s">
        <v>128</v>
      </c>
      <c r="F265" s="14">
        <v>700</v>
      </c>
      <c r="G265" s="15">
        <v>11500000</v>
      </c>
      <c r="H265" s="15">
        <v>451000</v>
      </c>
    </row>
    <row r="266" spans="1:8">
      <c r="A266" s="12">
        <v>10</v>
      </c>
      <c r="B266" s="12">
        <v>10150</v>
      </c>
      <c r="C266" s="13" t="s">
        <v>228</v>
      </c>
      <c r="E266" s="12" t="s">
        <v>229</v>
      </c>
      <c r="F266" s="14">
        <v>1200</v>
      </c>
      <c r="G266" s="15">
        <v>11500000</v>
      </c>
      <c r="H266" s="15">
        <v>453040</v>
      </c>
    </row>
    <row r="268" spans="1:8">
      <c r="B268" s="12" t="s">
        <v>230</v>
      </c>
    </row>
    <row r="269" spans="1:8">
      <c r="A269" s="12">
        <v>10</v>
      </c>
      <c r="B269" s="12">
        <v>10151</v>
      </c>
      <c r="C269" s="13">
        <v>3120</v>
      </c>
      <c r="E269" s="12" t="s">
        <v>231</v>
      </c>
      <c r="F269" s="14">
        <v>-224536</v>
      </c>
      <c r="G269" s="15">
        <v>11551000</v>
      </c>
      <c r="H269" s="15">
        <v>304020</v>
      </c>
    </row>
    <row r="270" spans="1:8">
      <c r="A270" s="12">
        <v>10</v>
      </c>
      <c r="B270" s="12">
        <v>10151</v>
      </c>
      <c r="C270" s="13">
        <v>6120</v>
      </c>
      <c r="E270" s="12" t="s">
        <v>107</v>
      </c>
      <c r="F270" s="14">
        <v>261989</v>
      </c>
      <c r="G270" s="15">
        <v>11551000</v>
      </c>
      <c r="H270" s="15">
        <v>401000</v>
      </c>
    </row>
    <row r="271" spans="1:8">
      <c r="A271" s="12">
        <v>10</v>
      </c>
      <c r="B271" s="12">
        <v>10151</v>
      </c>
      <c r="C271" s="13">
        <v>6210</v>
      </c>
      <c r="E271" s="12" t="s">
        <v>108</v>
      </c>
      <c r="F271" s="14">
        <v>681</v>
      </c>
      <c r="G271" s="15">
        <v>11551000</v>
      </c>
      <c r="H271" s="15">
        <v>402210</v>
      </c>
    </row>
    <row r="272" spans="1:8">
      <c r="A272" s="12">
        <v>10</v>
      </c>
      <c r="B272" s="12">
        <v>10151</v>
      </c>
      <c r="C272" s="13">
        <v>6220</v>
      </c>
      <c r="E272" s="12" t="s">
        <v>109</v>
      </c>
      <c r="F272" s="14">
        <v>20043</v>
      </c>
      <c r="G272" s="15">
        <v>11551000</v>
      </c>
      <c r="H272" s="15">
        <v>402220</v>
      </c>
    </row>
    <row r="273" spans="1:8">
      <c r="A273" s="12">
        <v>10</v>
      </c>
      <c r="B273" s="12">
        <v>10151</v>
      </c>
      <c r="C273" s="13">
        <v>6230</v>
      </c>
      <c r="E273" s="12" t="s">
        <v>110</v>
      </c>
      <c r="F273" s="14">
        <v>21747</v>
      </c>
      <c r="G273" s="15">
        <v>11551000</v>
      </c>
      <c r="H273" s="15">
        <v>402230</v>
      </c>
    </row>
    <row r="274" spans="1:8">
      <c r="A274" s="12">
        <v>10</v>
      </c>
      <c r="B274" s="12">
        <v>10151</v>
      </c>
      <c r="C274" s="13">
        <v>6240</v>
      </c>
      <c r="E274" s="12" t="s">
        <v>136</v>
      </c>
      <c r="F274" s="14">
        <v>1834</v>
      </c>
      <c r="G274" s="15">
        <v>11551000</v>
      </c>
      <c r="H274" s="15">
        <v>402240</v>
      </c>
    </row>
    <row r="275" spans="1:8">
      <c r="A275" s="12">
        <v>10</v>
      </c>
      <c r="B275" s="12">
        <v>10151</v>
      </c>
      <c r="C275" s="13">
        <v>6260</v>
      </c>
      <c r="E275" s="12" t="s">
        <v>111</v>
      </c>
      <c r="F275" s="14">
        <v>56165</v>
      </c>
      <c r="G275" s="15">
        <v>11551000</v>
      </c>
      <c r="H275" s="15">
        <v>402260</v>
      </c>
    </row>
    <row r="276" spans="1:8">
      <c r="A276" s="12">
        <v>10</v>
      </c>
      <c r="B276" s="12">
        <v>10151</v>
      </c>
      <c r="C276" s="13">
        <v>6270</v>
      </c>
      <c r="E276" s="12" t="s">
        <v>112</v>
      </c>
      <c r="F276" s="14">
        <v>1305</v>
      </c>
      <c r="G276" s="15">
        <v>11551000</v>
      </c>
      <c r="H276" s="15">
        <v>402270</v>
      </c>
    </row>
    <row r="277" spans="1:8">
      <c r="A277" s="12">
        <v>10</v>
      </c>
      <c r="B277" s="12">
        <v>10151</v>
      </c>
      <c r="C277" s="13">
        <v>6490</v>
      </c>
      <c r="E277" s="12" t="s">
        <v>171</v>
      </c>
      <c r="F277" s="14">
        <v>45894</v>
      </c>
      <c r="G277" s="15">
        <v>11551000</v>
      </c>
      <c r="H277" s="15">
        <v>416500</v>
      </c>
    </row>
    <row r="278" spans="1:8">
      <c r="A278" s="12">
        <v>10</v>
      </c>
      <c r="B278" s="12">
        <v>10151</v>
      </c>
      <c r="C278" s="13">
        <v>6640</v>
      </c>
      <c r="E278" s="12" t="s">
        <v>232</v>
      </c>
      <c r="F278" s="14">
        <v>0</v>
      </c>
      <c r="G278" s="15">
        <v>11551000</v>
      </c>
      <c r="H278" s="15">
        <v>421000</v>
      </c>
    </row>
    <row r="279" spans="1:8">
      <c r="A279" s="12">
        <v>10</v>
      </c>
      <c r="B279" s="12">
        <v>10151</v>
      </c>
      <c r="C279" s="13">
        <v>6900</v>
      </c>
      <c r="E279" s="12" t="s">
        <v>115</v>
      </c>
      <c r="F279" s="14">
        <v>600</v>
      </c>
      <c r="G279" s="15">
        <v>11551000</v>
      </c>
      <c r="H279" s="15">
        <v>435000</v>
      </c>
    </row>
    <row r="280" spans="1:8">
      <c r="A280" s="12">
        <v>10</v>
      </c>
      <c r="B280" s="12">
        <v>10151</v>
      </c>
      <c r="C280" s="13">
        <v>6912</v>
      </c>
      <c r="E280" s="12" t="s">
        <v>116</v>
      </c>
      <c r="F280" s="14">
        <v>3931</v>
      </c>
      <c r="G280" s="15">
        <v>11551000</v>
      </c>
      <c r="H280" s="15">
        <v>436000</v>
      </c>
    </row>
    <row r="281" spans="1:8">
      <c r="A281" s="12">
        <v>10</v>
      </c>
      <c r="B281" s="12">
        <v>10151</v>
      </c>
      <c r="C281" s="13">
        <v>6930</v>
      </c>
      <c r="E281" s="12" t="s">
        <v>137</v>
      </c>
      <c r="F281" s="14">
        <v>300</v>
      </c>
      <c r="G281" s="15">
        <v>11551000</v>
      </c>
      <c r="H281" s="15">
        <v>438000</v>
      </c>
    </row>
    <row r="282" spans="1:8">
      <c r="A282" s="12">
        <v>10</v>
      </c>
      <c r="B282" s="12">
        <v>10151</v>
      </c>
      <c r="C282" s="13">
        <v>6940</v>
      </c>
      <c r="E282" s="12" t="s">
        <v>175</v>
      </c>
      <c r="F282" s="14">
        <v>500</v>
      </c>
      <c r="G282" s="15">
        <v>11551000</v>
      </c>
      <c r="H282" s="15">
        <v>438500</v>
      </c>
    </row>
    <row r="283" spans="1:8">
      <c r="A283" s="12">
        <v>10</v>
      </c>
      <c r="B283" s="12">
        <v>10151</v>
      </c>
      <c r="C283" s="13">
        <v>7010</v>
      </c>
      <c r="E283" s="12" t="s">
        <v>122</v>
      </c>
      <c r="F283" s="14">
        <v>1400</v>
      </c>
      <c r="G283" s="15">
        <v>11551000</v>
      </c>
      <c r="H283" s="15">
        <v>441500</v>
      </c>
    </row>
    <row r="284" spans="1:8">
      <c r="A284" s="12">
        <v>10</v>
      </c>
      <c r="B284" s="12">
        <v>10151</v>
      </c>
      <c r="C284" s="13">
        <v>7013</v>
      </c>
      <c r="E284" s="12" t="s">
        <v>123</v>
      </c>
      <c r="F284" s="14">
        <v>1600</v>
      </c>
      <c r="G284" s="15">
        <v>11551000</v>
      </c>
      <c r="H284" s="15">
        <v>442500</v>
      </c>
    </row>
    <row r="285" spans="1:8">
      <c r="A285" s="12">
        <v>10</v>
      </c>
      <c r="B285" s="12">
        <v>10151</v>
      </c>
      <c r="C285" s="13">
        <v>7015</v>
      </c>
      <c r="E285" s="12" t="s">
        <v>124</v>
      </c>
      <c r="F285" s="14">
        <v>1650</v>
      </c>
      <c r="G285" s="15">
        <v>11551000</v>
      </c>
      <c r="H285" s="15">
        <v>443000</v>
      </c>
    </row>
    <row r="286" spans="1:8">
      <c r="A286" s="12">
        <v>10</v>
      </c>
      <c r="B286" s="12">
        <v>10151</v>
      </c>
      <c r="C286" s="13">
        <v>7020</v>
      </c>
      <c r="E286" s="12" t="s">
        <v>125</v>
      </c>
      <c r="F286" s="14">
        <v>250</v>
      </c>
      <c r="G286" s="15">
        <v>11551000</v>
      </c>
      <c r="H286" s="15">
        <v>443500</v>
      </c>
    </row>
    <row r="287" spans="1:8">
      <c r="A287" s="12">
        <v>10</v>
      </c>
      <c r="B287" s="12">
        <v>10151</v>
      </c>
      <c r="C287" s="13">
        <v>7030</v>
      </c>
      <c r="E287" s="12" t="s">
        <v>126</v>
      </c>
      <c r="F287" s="14">
        <v>5000</v>
      </c>
      <c r="G287" s="15">
        <v>11551000</v>
      </c>
      <c r="H287" s="15">
        <v>444000</v>
      </c>
    </row>
    <row r="288" spans="1:8">
      <c r="A288" s="12">
        <v>10</v>
      </c>
      <c r="B288" s="12">
        <v>10151</v>
      </c>
      <c r="C288" s="13">
        <v>7040</v>
      </c>
      <c r="E288" s="12" t="s">
        <v>127</v>
      </c>
      <c r="F288" s="14">
        <v>450</v>
      </c>
      <c r="G288" s="15">
        <v>11551000</v>
      </c>
      <c r="H288" s="15">
        <v>444500</v>
      </c>
    </row>
    <row r="290" spans="1:8">
      <c r="B290" s="12" t="s">
        <v>233</v>
      </c>
    </row>
    <row r="291" spans="1:8">
      <c r="A291" s="12">
        <v>10</v>
      </c>
      <c r="B291" s="12">
        <v>10152</v>
      </c>
      <c r="C291" s="13">
        <v>3130</v>
      </c>
      <c r="E291" s="12" t="s">
        <v>234</v>
      </c>
      <c r="F291" s="14">
        <v>-113754</v>
      </c>
      <c r="G291" s="15">
        <v>11551520</v>
      </c>
      <c r="H291" s="15">
        <v>304030</v>
      </c>
    </row>
    <row r="292" spans="1:8">
      <c r="A292" s="12">
        <v>10</v>
      </c>
      <c r="B292" s="12">
        <v>10152</v>
      </c>
      <c r="C292" s="13" t="s">
        <v>235</v>
      </c>
      <c r="E292" s="12" t="s">
        <v>236</v>
      </c>
      <c r="F292" s="14">
        <v>0</v>
      </c>
      <c r="G292" s="15">
        <v>11551520</v>
      </c>
      <c r="H292" s="15">
        <v>327045</v>
      </c>
    </row>
    <row r="293" spans="1:8">
      <c r="A293" s="12">
        <v>10</v>
      </c>
      <c r="B293" s="12">
        <v>10152</v>
      </c>
      <c r="C293" s="13">
        <v>6120</v>
      </c>
      <c r="E293" s="12" t="s">
        <v>107</v>
      </c>
      <c r="F293" s="14">
        <v>77004</v>
      </c>
      <c r="G293" s="15">
        <v>11551520</v>
      </c>
      <c r="H293" s="15">
        <v>401000</v>
      </c>
    </row>
    <row r="294" spans="1:8">
      <c r="A294" s="12">
        <v>10</v>
      </c>
      <c r="B294" s="12">
        <v>10152</v>
      </c>
      <c r="C294" s="13">
        <v>6210</v>
      </c>
      <c r="E294" s="12" t="s">
        <v>108</v>
      </c>
      <c r="F294" s="14">
        <v>200</v>
      </c>
      <c r="G294" s="15">
        <v>11551520</v>
      </c>
      <c r="H294" s="15">
        <v>402210</v>
      </c>
    </row>
    <row r="295" spans="1:8">
      <c r="A295" s="12">
        <v>10</v>
      </c>
      <c r="B295" s="12">
        <v>10152</v>
      </c>
      <c r="C295" s="13">
        <v>6220</v>
      </c>
      <c r="E295" s="12" t="s">
        <v>109</v>
      </c>
      <c r="F295" s="14">
        <v>5890</v>
      </c>
      <c r="G295" s="15">
        <v>11551520</v>
      </c>
      <c r="H295" s="15">
        <v>402220</v>
      </c>
    </row>
    <row r="296" spans="1:8">
      <c r="A296" s="12">
        <v>10</v>
      </c>
      <c r="B296" s="12">
        <v>10152</v>
      </c>
      <c r="C296" s="13">
        <v>6230</v>
      </c>
      <c r="E296" s="12" t="s">
        <v>110</v>
      </c>
      <c r="F296" s="14">
        <v>6390</v>
      </c>
      <c r="G296" s="15">
        <v>11551520</v>
      </c>
      <c r="H296" s="15">
        <v>402230</v>
      </c>
    </row>
    <row r="297" spans="1:8">
      <c r="A297" s="12">
        <v>10</v>
      </c>
      <c r="B297" s="12">
        <v>10152</v>
      </c>
      <c r="C297" s="13">
        <v>6240</v>
      </c>
      <c r="E297" s="12" t="s">
        <v>136</v>
      </c>
      <c r="F297" s="14">
        <v>539</v>
      </c>
      <c r="G297" s="15">
        <v>11551520</v>
      </c>
      <c r="H297" s="15">
        <v>402240</v>
      </c>
    </row>
    <row r="298" spans="1:8">
      <c r="A298" s="12">
        <v>10</v>
      </c>
      <c r="B298" s="12">
        <v>10152</v>
      </c>
      <c r="C298" s="13">
        <v>6260</v>
      </c>
      <c r="E298" s="12" t="s">
        <v>111</v>
      </c>
      <c r="F298" s="14">
        <v>11233</v>
      </c>
      <c r="G298" s="15">
        <v>11551520</v>
      </c>
      <c r="H298" s="15">
        <v>402260</v>
      </c>
    </row>
    <row r="299" spans="1:8">
      <c r="A299" s="12">
        <v>10</v>
      </c>
      <c r="B299" s="12">
        <v>10152</v>
      </c>
      <c r="C299" s="13">
        <v>6270</v>
      </c>
      <c r="E299" s="12" t="s">
        <v>112</v>
      </c>
      <c r="F299" s="14">
        <v>383</v>
      </c>
      <c r="G299" s="15">
        <v>11551520</v>
      </c>
      <c r="H299" s="15">
        <v>402270</v>
      </c>
    </row>
    <row r="300" spans="1:8">
      <c r="A300" s="12">
        <v>10</v>
      </c>
      <c r="B300" s="12">
        <v>10152</v>
      </c>
      <c r="C300" s="13" t="s">
        <v>237</v>
      </c>
      <c r="E300" s="12" t="s">
        <v>238</v>
      </c>
      <c r="F300" s="14">
        <v>3457</v>
      </c>
      <c r="G300" s="15">
        <v>11551520</v>
      </c>
      <c r="H300" s="15">
        <v>404590</v>
      </c>
    </row>
    <row r="301" spans="1:8">
      <c r="A301" s="12">
        <v>10</v>
      </c>
      <c r="B301" s="12">
        <v>10152</v>
      </c>
      <c r="C301" s="13" t="s">
        <v>239</v>
      </c>
      <c r="E301" s="12" t="s">
        <v>240</v>
      </c>
      <c r="F301" s="14">
        <v>0</v>
      </c>
      <c r="G301" s="15">
        <v>11551520</v>
      </c>
      <c r="H301" s="15">
        <v>404845</v>
      </c>
    </row>
    <row r="302" spans="1:8">
      <c r="A302" s="12">
        <v>10</v>
      </c>
      <c r="B302" s="12">
        <v>10152</v>
      </c>
      <c r="C302" s="13">
        <v>6640</v>
      </c>
      <c r="E302" s="12" t="s">
        <v>232</v>
      </c>
      <c r="F302" s="14">
        <v>6303</v>
      </c>
      <c r="G302" s="15">
        <v>11551520</v>
      </c>
      <c r="H302" s="15">
        <v>421000</v>
      </c>
    </row>
    <row r="303" spans="1:8">
      <c r="A303" s="12">
        <v>10</v>
      </c>
      <c r="B303" s="12">
        <v>10152</v>
      </c>
      <c r="C303" s="13">
        <v>6900</v>
      </c>
      <c r="E303" s="12" t="s">
        <v>115</v>
      </c>
      <c r="F303" s="14">
        <v>300</v>
      </c>
      <c r="G303" s="15">
        <v>11551520</v>
      </c>
      <c r="H303" s="15">
        <v>435000</v>
      </c>
    </row>
    <row r="304" spans="1:8">
      <c r="A304" s="12">
        <v>10</v>
      </c>
      <c r="B304" s="12">
        <v>10152</v>
      </c>
      <c r="C304" s="13">
        <v>6912</v>
      </c>
      <c r="E304" s="12" t="s">
        <v>116</v>
      </c>
      <c r="F304" s="14">
        <v>1155</v>
      </c>
      <c r="G304" s="15">
        <v>11551520</v>
      </c>
      <c r="H304" s="15">
        <v>436000</v>
      </c>
    </row>
    <row r="305" spans="1:8">
      <c r="A305" s="12">
        <v>10</v>
      </c>
      <c r="B305" s="12">
        <v>10152</v>
      </c>
      <c r="C305" s="13">
        <v>6930</v>
      </c>
      <c r="E305" s="12" t="s">
        <v>137</v>
      </c>
      <c r="F305" s="14">
        <v>300</v>
      </c>
      <c r="G305" s="15">
        <v>11551520</v>
      </c>
      <c r="H305" s="15">
        <v>438000</v>
      </c>
    </row>
    <row r="306" spans="1:8">
      <c r="A306" s="12">
        <v>10</v>
      </c>
      <c r="B306" s="12">
        <v>10152</v>
      </c>
      <c r="C306" s="13">
        <v>6940</v>
      </c>
      <c r="E306" s="12" t="s">
        <v>175</v>
      </c>
      <c r="F306" s="14">
        <v>600</v>
      </c>
      <c r="G306" s="15">
        <v>11551520</v>
      </c>
      <c r="H306" s="15">
        <v>438500</v>
      </c>
    </row>
    <row r="307" spans="1:8">
      <c r="A307" s="12">
        <v>10</v>
      </c>
      <c r="B307" s="12">
        <v>10152</v>
      </c>
      <c r="C307" s="13">
        <v>7010</v>
      </c>
      <c r="E307" s="12" t="s">
        <v>122</v>
      </c>
      <c r="F307" s="14">
        <v>0</v>
      </c>
      <c r="G307" s="15">
        <v>11551520</v>
      </c>
      <c r="H307" s="15">
        <v>441500</v>
      </c>
    </row>
    <row r="308" spans="1:8">
      <c r="A308" s="12">
        <v>10</v>
      </c>
      <c r="B308" s="12">
        <v>10152</v>
      </c>
      <c r="C308" s="13">
        <v>7015</v>
      </c>
      <c r="E308" s="12" t="s">
        <v>124</v>
      </c>
      <c r="F308" s="14">
        <v>0</v>
      </c>
      <c r="G308" s="15">
        <v>11551520</v>
      </c>
      <c r="H308" s="15">
        <v>443000</v>
      </c>
    </row>
    <row r="309" spans="1:8">
      <c r="A309" s="12">
        <v>10</v>
      </c>
      <c r="B309" s="12">
        <v>10152</v>
      </c>
      <c r="C309" s="13">
        <v>7030</v>
      </c>
      <c r="E309" s="12" t="s">
        <v>126</v>
      </c>
      <c r="F309" s="14">
        <v>0</v>
      </c>
      <c r="G309" s="15">
        <v>11551520</v>
      </c>
      <c r="H309" s="15">
        <v>444000</v>
      </c>
    </row>
    <row r="310" spans="1:8">
      <c r="A310" s="12">
        <v>10</v>
      </c>
      <c r="B310" s="12">
        <v>10152</v>
      </c>
      <c r="C310" s="13">
        <v>7040</v>
      </c>
      <c r="E310" s="12" t="s">
        <v>127</v>
      </c>
      <c r="F310" s="14">
        <v>0</v>
      </c>
      <c r="G310" s="15">
        <v>11551520</v>
      </c>
      <c r="H310" s="15">
        <v>444500</v>
      </c>
    </row>
    <row r="311" spans="1:8">
      <c r="A311" s="12">
        <v>10</v>
      </c>
      <c r="B311" s="12">
        <v>10152</v>
      </c>
      <c r="C311" s="13">
        <v>7110</v>
      </c>
      <c r="E311" s="12" t="s">
        <v>128</v>
      </c>
      <c r="F311" s="14">
        <v>0</v>
      </c>
      <c r="G311" s="15">
        <v>11551520</v>
      </c>
      <c r="H311" s="15">
        <v>451000</v>
      </c>
    </row>
    <row r="312" spans="1:8">
      <c r="A312" s="12">
        <v>10</v>
      </c>
      <c r="B312" s="12">
        <v>10152</v>
      </c>
      <c r="C312" s="13">
        <v>7120</v>
      </c>
      <c r="E312" s="12" t="s">
        <v>188</v>
      </c>
      <c r="F312" s="14">
        <v>0</v>
      </c>
      <c r="G312" s="15">
        <v>11551520</v>
      </c>
      <c r="H312" s="15">
        <v>453000</v>
      </c>
    </row>
    <row r="313" spans="1:8">
      <c r="A313" s="12">
        <v>10</v>
      </c>
      <c r="B313" s="12">
        <v>10152</v>
      </c>
      <c r="C313" s="13" t="s">
        <v>241</v>
      </c>
      <c r="E313" s="12" t="s">
        <v>242</v>
      </c>
      <c r="F313" s="14">
        <v>0</v>
      </c>
      <c r="G313" s="15">
        <v>11551520</v>
      </c>
      <c r="H313" s="15">
        <v>453205</v>
      </c>
    </row>
    <row r="315" spans="1:8">
      <c r="B315" s="12" t="s">
        <v>243</v>
      </c>
    </row>
    <row r="316" spans="1:8">
      <c r="A316" s="12">
        <v>10</v>
      </c>
      <c r="B316" s="12">
        <v>10153</v>
      </c>
      <c r="C316" s="13">
        <v>3140</v>
      </c>
      <c r="E316" s="12" t="s">
        <v>244</v>
      </c>
      <c r="F316" s="14">
        <v>0</v>
      </c>
      <c r="G316" s="15">
        <v>11520000</v>
      </c>
      <c r="H316" s="15">
        <v>302025</v>
      </c>
    </row>
    <row r="317" spans="1:8">
      <c r="A317" s="12">
        <v>10</v>
      </c>
      <c r="B317" s="12">
        <v>10153</v>
      </c>
      <c r="C317" s="13" t="s">
        <v>245</v>
      </c>
      <c r="E317" s="12" t="s">
        <v>246</v>
      </c>
      <c r="F317" s="14">
        <v>0</v>
      </c>
      <c r="G317" s="15">
        <v>11520000</v>
      </c>
      <c r="H317" s="15">
        <v>451135</v>
      </c>
    </row>
    <row r="318" spans="1:8">
      <c r="A318" s="12">
        <v>10</v>
      </c>
      <c r="B318" s="12">
        <v>10153</v>
      </c>
      <c r="C318" s="13" t="s">
        <v>247</v>
      </c>
      <c r="E318" s="12" t="s">
        <v>248</v>
      </c>
      <c r="F318" s="14">
        <v>0</v>
      </c>
      <c r="G318" s="15">
        <v>11520000</v>
      </c>
      <c r="H318" s="15">
        <v>451000</v>
      </c>
    </row>
    <row r="319" spans="1:8">
      <c r="A319" s="12">
        <v>10</v>
      </c>
      <c r="B319" s="12">
        <v>10157</v>
      </c>
      <c r="C319" s="13" t="s">
        <v>249</v>
      </c>
      <c r="E319" s="12" t="s">
        <v>250</v>
      </c>
      <c r="F319" s="14">
        <v>0</v>
      </c>
      <c r="G319" s="15">
        <v>11520000</v>
      </c>
      <c r="H319" s="15">
        <v>416510</v>
      </c>
    </row>
    <row r="320" spans="1:8">
      <c r="A320" s="12">
        <v>10</v>
      </c>
      <c r="B320" s="12">
        <v>10157</v>
      </c>
      <c r="C320" s="13" t="s">
        <v>251</v>
      </c>
      <c r="E320" s="12" t="s">
        <v>252</v>
      </c>
      <c r="F320" s="14">
        <v>7546</v>
      </c>
      <c r="G320" s="15">
        <v>11520000</v>
      </c>
      <c r="H320" s="15">
        <v>431005</v>
      </c>
    </row>
    <row r="321" spans="1:8">
      <c r="A321" s="12">
        <v>10</v>
      </c>
      <c r="B321" s="12">
        <v>10157</v>
      </c>
      <c r="C321" s="13" t="s">
        <v>253</v>
      </c>
      <c r="E321" s="12" t="s">
        <v>254</v>
      </c>
      <c r="F321" s="14">
        <v>8797</v>
      </c>
      <c r="G321" s="15">
        <v>11520000</v>
      </c>
      <c r="H321" s="15">
        <v>431000</v>
      </c>
    </row>
    <row r="324" spans="1:8">
      <c r="A324" s="12">
        <v>10</v>
      </c>
      <c r="B324" s="12">
        <v>10160</v>
      </c>
      <c r="C324" s="13">
        <v>3150</v>
      </c>
      <c r="E324" s="12" t="s">
        <v>255</v>
      </c>
      <c r="F324" s="14">
        <v>0</v>
      </c>
      <c r="G324" s="15">
        <v>11600000</v>
      </c>
      <c r="H324" s="15">
        <v>304055</v>
      </c>
    </row>
    <row r="325" spans="1:8">
      <c r="A325" s="12">
        <v>10</v>
      </c>
      <c r="B325" s="12">
        <v>10160</v>
      </c>
      <c r="C325" s="13">
        <v>3160</v>
      </c>
      <c r="E325" s="12" t="s">
        <v>256</v>
      </c>
      <c r="F325" s="14">
        <v>-923903</v>
      </c>
      <c r="G325" s="15">
        <v>11600000</v>
      </c>
      <c r="H325" s="15">
        <v>304065</v>
      </c>
    </row>
    <row r="326" spans="1:8">
      <c r="A326" s="12">
        <v>10</v>
      </c>
      <c r="B326" s="12">
        <v>10160</v>
      </c>
      <c r="C326" s="13">
        <v>3170</v>
      </c>
      <c r="E326" s="12" t="s">
        <v>257</v>
      </c>
      <c r="F326" s="14">
        <v>-80000</v>
      </c>
      <c r="G326" s="15">
        <v>11600000</v>
      </c>
      <c r="H326" s="15">
        <v>304075</v>
      </c>
    </row>
    <row r="327" spans="1:8">
      <c r="A327" s="12">
        <v>10</v>
      </c>
      <c r="B327" s="12">
        <v>10160</v>
      </c>
      <c r="C327" s="13">
        <v>4260</v>
      </c>
      <c r="E327" s="12" t="s">
        <v>258</v>
      </c>
      <c r="F327" s="14">
        <v>-35000</v>
      </c>
      <c r="G327" s="15">
        <v>11600000</v>
      </c>
      <c r="H327" s="15">
        <v>311030</v>
      </c>
    </row>
    <row r="328" spans="1:8">
      <c r="A328" s="12">
        <v>10</v>
      </c>
      <c r="B328" s="12">
        <v>10160</v>
      </c>
      <c r="C328" s="13">
        <v>4270</v>
      </c>
      <c r="E328" s="12" t="s">
        <v>259</v>
      </c>
      <c r="F328" s="14">
        <v>-226000</v>
      </c>
      <c r="G328" s="15">
        <v>11600000</v>
      </c>
      <c r="H328" s="15">
        <v>321500</v>
      </c>
    </row>
    <row r="329" spans="1:8">
      <c r="A329" s="12">
        <v>10</v>
      </c>
      <c r="B329" s="12">
        <v>10160</v>
      </c>
      <c r="C329" s="13" t="s">
        <v>260</v>
      </c>
      <c r="E329" s="12" t="s">
        <v>261</v>
      </c>
      <c r="F329" s="14">
        <v>0</v>
      </c>
      <c r="G329" s="15">
        <v>11600000</v>
      </c>
      <c r="H329" s="15">
        <v>321505</v>
      </c>
    </row>
    <row r="330" spans="1:8">
      <c r="A330" s="12">
        <v>10</v>
      </c>
      <c r="B330" s="12">
        <v>10160</v>
      </c>
      <c r="C330" s="13" t="s">
        <v>262</v>
      </c>
      <c r="E330" s="12" t="s">
        <v>263</v>
      </c>
      <c r="F330" s="14">
        <v>0</v>
      </c>
      <c r="G330" s="15">
        <v>11600000</v>
      </c>
      <c r="H330" s="15">
        <v>321510</v>
      </c>
    </row>
    <row r="331" spans="1:8">
      <c r="A331" s="12">
        <v>10</v>
      </c>
      <c r="B331" s="12">
        <v>10160</v>
      </c>
      <c r="C331" s="13" t="s">
        <v>264</v>
      </c>
      <c r="E331" s="12" t="s">
        <v>265</v>
      </c>
      <c r="F331" s="14">
        <v>0</v>
      </c>
      <c r="G331" s="15">
        <v>11600000</v>
      </c>
      <c r="H331" s="15">
        <v>321520</v>
      </c>
    </row>
    <row r="332" spans="1:8">
      <c r="A332" s="12">
        <v>10</v>
      </c>
      <c r="B332" s="12">
        <v>10160</v>
      </c>
      <c r="C332" s="13" t="s">
        <v>266</v>
      </c>
      <c r="E332" s="12" t="s">
        <v>267</v>
      </c>
      <c r="F332" s="14">
        <v>0</v>
      </c>
      <c r="G332" s="15">
        <v>11600000</v>
      </c>
      <c r="H332" s="15">
        <v>321525</v>
      </c>
    </row>
    <row r="333" spans="1:8">
      <c r="A333" s="12">
        <v>10</v>
      </c>
      <c r="B333" s="12">
        <v>10160</v>
      </c>
      <c r="C333" s="13">
        <v>4280</v>
      </c>
      <c r="E333" s="12" t="s">
        <v>268</v>
      </c>
      <c r="F333" s="14">
        <v>-1336000</v>
      </c>
      <c r="G333" s="15">
        <v>11600000</v>
      </c>
      <c r="H333" s="15">
        <v>311050</v>
      </c>
    </row>
    <row r="334" spans="1:8">
      <c r="A334" s="12">
        <v>10</v>
      </c>
      <c r="B334" s="12">
        <v>10160</v>
      </c>
      <c r="C334" s="13">
        <v>4290</v>
      </c>
      <c r="E334" s="12" t="s">
        <v>269</v>
      </c>
      <c r="F334" s="14">
        <v>-520000</v>
      </c>
      <c r="G334" s="15">
        <v>11600000</v>
      </c>
      <c r="H334" s="15">
        <v>322000</v>
      </c>
    </row>
    <row r="335" spans="1:8">
      <c r="A335" s="12">
        <v>10</v>
      </c>
      <c r="B335" s="12">
        <v>10160</v>
      </c>
      <c r="C335" s="13" t="s">
        <v>270</v>
      </c>
      <c r="E335" s="12" t="s">
        <v>271</v>
      </c>
      <c r="F335" s="14">
        <v>0</v>
      </c>
      <c r="G335" s="15">
        <v>11600000</v>
      </c>
      <c r="H335" s="15">
        <v>322005</v>
      </c>
    </row>
    <row r="336" spans="1:8">
      <c r="A336" s="12">
        <v>10</v>
      </c>
      <c r="B336" s="12">
        <v>10160</v>
      </c>
      <c r="C336" s="13" t="s">
        <v>272</v>
      </c>
      <c r="E336" s="12" t="s">
        <v>273</v>
      </c>
      <c r="F336" s="14">
        <v>0</v>
      </c>
      <c r="G336" s="15">
        <v>11600000</v>
      </c>
      <c r="H336" s="15">
        <v>322010</v>
      </c>
    </row>
    <row r="337" spans="1:8">
      <c r="A337" s="12">
        <v>10</v>
      </c>
      <c r="B337" s="12">
        <v>10160</v>
      </c>
      <c r="C337" s="13" t="s">
        <v>274</v>
      </c>
      <c r="E337" s="12" t="s">
        <v>275</v>
      </c>
      <c r="F337" s="14">
        <v>0</v>
      </c>
      <c r="G337" s="15">
        <v>11600000</v>
      </c>
      <c r="H337" s="15">
        <v>322015</v>
      </c>
    </row>
    <row r="338" spans="1:8">
      <c r="A338" s="12">
        <v>10</v>
      </c>
      <c r="B338" s="12">
        <v>10160</v>
      </c>
      <c r="C338" s="13" t="s">
        <v>276</v>
      </c>
      <c r="E338" s="12" t="s">
        <v>277</v>
      </c>
      <c r="F338" s="14">
        <v>0</v>
      </c>
      <c r="G338" s="15">
        <v>11600000</v>
      </c>
      <c r="H338" s="15">
        <v>322020</v>
      </c>
    </row>
    <row r="339" spans="1:8">
      <c r="A339" s="12">
        <v>10</v>
      </c>
      <c r="B339" s="12">
        <v>10160</v>
      </c>
      <c r="C339" s="13" t="s">
        <v>278</v>
      </c>
      <c r="E339" s="12" t="s">
        <v>279</v>
      </c>
      <c r="F339" s="14">
        <v>0</v>
      </c>
      <c r="G339" s="15">
        <v>11600000</v>
      </c>
      <c r="H339" s="15">
        <v>322025</v>
      </c>
    </row>
    <row r="340" spans="1:8">
      <c r="A340" s="12">
        <v>10</v>
      </c>
      <c r="B340" s="12">
        <v>10160</v>
      </c>
      <c r="C340" s="13" t="s">
        <v>280</v>
      </c>
      <c r="E340" s="12" t="s">
        <v>281</v>
      </c>
      <c r="F340" s="14">
        <v>0</v>
      </c>
      <c r="G340" s="15">
        <v>11600000</v>
      </c>
      <c r="H340" s="15">
        <v>322030</v>
      </c>
    </row>
    <row r="341" spans="1:8">
      <c r="A341" s="12">
        <v>10</v>
      </c>
      <c r="B341" s="12">
        <v>10160</v>
      </c>
      <c r="C341" s="13" t="s">
        <v>282</v>
      </c>
      <c r="E341" s="12" t="s">
        <v>283</v>
      </c>
      <c r="F341" s="14">
        <v>0</v>
      </c>
      <c r="G341" s="15">
        <v>11600000</v>
      </c>
      <c r="H341" s="15">
        <v>322040</v>
      </c>
    </row>
    <row r="342" spans="1:8">
      <c r="A342" s="12">
        <v>10</v>
      </c>
      <c r="B342" s="12">
        <v>10160</v>
      </c>
      <c r="C342" s="13" t="s">
        <v>284</v>
      </c>
      <c r="E342" s="12" t="s">
        <v>285</v>
      </c>
      <c r="F342" s="14">
        <v>0</v>
      </c>
      <c r="G342" s="15">
        <v>11600000</v>
      </c>
      <c r="H342" s="15">
        <v>322045</v>
      </c>
    </row>
    <row r="343" spans="1:8">
      <c r="A343" s="12">
        <v>10</v>
      </c>
      <c r="B343" s="12">
        <v>10160</v>
      </c>
      <c r="C343" s="13">
        <v>4291</v>
      </c>
      <c r="E343" s="12" t="s">
        <v>286</v>
      </c>
      <c r="F343" s="14">
        <v>-8000</v>
      </c>
      <c r="G343" s="15">
        <v>11600000</v>
      </c>
      <c r="H343" s="15">
        <v>313505</v>
      </c>
    </row>
    <row r="344" spans="1:8">
      <c r="A344" s="12">
        <v>10</v>
      </c>
      <c r="B344" s="12">
        <v>10160</v>
      </c>
      <c r="C344" s="13">
        <v>4292</v>
      </c>
      <c r="E344" s="12" t="s">
        <v>287</v>
      </c>
      <c r="F344" s="14">
        <v>-20000</v>
      </c>
      <c r="G344" s="15">
        <v>11600000</v>
      </c>
      <c r="H344" s="15">
        <v>311070</v>
      </c>
    </row>
    <row r="345" spans="1:8">
      <c r="A345" s="12">
        <v>10</v>
      </c>
      <c r="B345" s="12">
        <v>10160</v>
      </c>
      <c r="C345" s="13">
        <v>4300</v>
      </c>
      <c r="E345" s="12" t="s">
        <v>288</v>
      </c>
      <c r="F345" s="14">
        <v>-215000</v>
      </c>
      <c r="G345" s="15">
        <v>11600000</v>
      </c>
      <c r="H345" s="15">
        <v>314000</v>
      </c>
    </row>
    <row r="346" spans="1:8">
      <c r="A346" s="12">
        <v>10</v>
      </c>
      <c r="B346" s="12">
        <v>10160</v>
      </c>
      <c r="C346" s="13" t="s">
        <v>289</v>
      </c>
      <c r="E346" s="12" t="s">
        <v>290</v>
      </c>
      <c r="F346" s="14">
        <v>0</v>
      </c>
      <c r="G346" s="15">
        <v>11600000</v>
      </c>
      <c r="H346" s="15">
        <v>314005</v>
      </c>
    </row>
    <row r="347" spans="1:8">
      <c r="A347" s="12">
        <v>10</v>
      </c>
      <c r="B347" s="12">
        <v>10160</v>
      </c>
      <c r="C347" s="13" t="s">
        <v>291</v>
      </c>
      <c r="E347" s="12" t="s">
        <v>292</v>
      </c>
      <c r="F347" s="14">
        <v>0</v>
      </c>
      <c r="G347" s="15">
        <v>11600000</v>
      </c>
      <c r="H347" s="15">
        <v>314010</v>
      </c>
    </row>
    <row r="348" spans="1:8">
      <c r="A348" s="12">
        <v>10</v>
      </c>
      <c r="B348" s="12">
        <v>10160</v>
      </c>
      <c r="C348" s="13">
        <v>4310</v>
      </c>
      <c r="E348" s="12" t="s">
        <v>293</v>
      </c>
      <c r="F348" s="14">
        <v>0</v>
      </c>
      <c r="G348" s="15">
        <v>11600000</v>
      </c>
      <c r="H348" s="15">
        <v>311090</v>
      </c>
    </row>
    <row r="349" spans="1:8">
      <c r="A349" s="12">
        <v>10</v>
      </c>
      <c r="B349" s="12">
        <v>10160</v>
      </c>
      <c r="C349" s="13">
        <v>4320</v>
      </c>
      <c r="E349" s="12" t="s">
        <v>294</v>
      </c>
      <c r="F349" s="14">
        <v>-195000</v>
      </c>
      <c r="G349" s="15">
        <v>11600000</v>
      </c>
      <c r="H349" s="15">
        <v>311100</v>
      </c>
    </row>
    <row r="350" spans="1:8">
      <c r="A350" s="12">
        <v>10</v>
      </c>
      <c r="B350" s="12">
        <v>10160</v>
      </c>
      <c r="C350" s="13" t="s">
        <v>295</v>
      </c>
      <c r="E350" s="12" t="s">
        <v>296</v>
      </c>
      <c r="F350" s="14">
        <v>-26000</v>
      </c>
      <c r="G350" s="15">
        <v>11600000</v>
      </c>
      <c r="H350" s="15">
        <v>314505</v>
      </c>
    </row>
    <row r="351" spans="1:8">
      <c r="A351" s="12">
        <v>10</v>
      </c>
      <c r="B351" s="12">
        <v>10160</v>
      </c>
      <c r="C351" s="13" t="s">
        <v>297</v>
      </c>
      <c r="E351" s="12" t="s">
        <v>298</v>
      </c>
      <c r="F351" s="14">
        <v>-18160</v>
      </c>
      <c r="G351" s="15">
        <v>11600000</v>
      </c>
      <c r="H351" s="15">
        <v>314510</v>
      </c>
    </row>
    <row r="352" spans="1:8">
      <c r="A352" s="12">
        <v>10</v>
      </c>
      <c r="B352" s="12">
        <v>10160</v>
      </c>
      <c r="C352" s="13">
        <v>4350</v>
      </c>
      <c r="E352" s="12" t="s">
        <v>299</v>
      </c>
      <c r="F352" s="14">
        <v>-14000</v>
      </c>
      <c r="G352" s="15">
        <v>11600000</v>
      </c>
      <c r="H352" s="15">
        <v>311120</v>
      </c>
    </row>
    <row r="353" spans="1:8">
      <c r="A353" s="12">
        <v>10</v>
      </c>
      <c r="B353" s="12">
        <v>10160</v>
      </c>
      <c r="C353" s="13">
        <v>4370</v>
      </c>
      <c r="E353" s="12" t="s">
        <v>300</v>
      </c>
      <c r="F353" s="14">
        <v>-202000</v>
      </c>
      <c r="G353" s="15">
        <v>11600000</v>
      </c>
      <c r="H353" s="15">
        <v>315000</v>
      </c>
    </row>
    <row r="354" spans="1:8">
      <c r="A354" s="12">
        <v>10</v>
      </c>
      <c r="B354" s="12">
        <v>10160</v>
      </c>
      <c r="C354" s="13" t="s">
        <v>301</v>
      </c>
      <c r="E354" s="12" t="s">
        <v>302</v>
      </c>
      <c r="F354" s="14">
        <v>0</v>
      </c>
      <c r="G354" s="15">
        <v>11600000</v>
      </c>
      <c r="H354" s="15">
        <v>315005</v>
      </c>
    </row>
    <row r="355" spans="1:8">
      <c r="A355" s="12">
        <v>10</v>
      </c>
      <c r="B355" s="12">
        <v>10160</v>
      </c>
      <c r="C355" s="13" t="s">
        <v>303</v>
      </c>
      <c r="E355" s="12" t="s">
        <v>304</v>
      </c>
      <c r="F355" s="14">
        <v>0</v>
      </c>
      <c r="G355" s="15">
        <v>11600000</v>
      </c>
      <c r="H355" s="15">
        <v>315010</v>
      </c>
    </row>
    <row r="356" spans="1:8">
      <c r="A356" s="12">
        <v>10</v>
      </c>
      <c r="B356" s="12">
        <v>10160</v>
      </c>
      <c r="C356" s="13">
        <v>4495</v>
      </c>
      <c r="E356" s="12" t="s">
        <v>305</v>
      </c>
      <c r="F356" s="14">
        <v>-10000</v>
      </c>
      <c r="G356" s="15">
        <v>11600000</v>
      </c>
      <c r="H356" s="15">
        <v>311280</v>
      </c>
    </row>
    <row r="357" spans="1:8">
      <c r="A357" s="12">
        <v>10</v>
      </c>
      <c r="B357" s="12">
        <v>10160</v>
      </c>
      <c r="C357" s="13">
        <v>5705</v>
      </c>
      <c r="E357" s="12" t="s">
        <v>73</v>
      </c>
      <c r="F357" s="14">
        <v>0</v>
      </c>
      <c r="G357" s="15">
        <v>11600000</v>
      </c>
      <c r="H357" s="15">
        <v>329000</v>
      </c>
    </row>
    <row r="358" spans="1:8">
      <c r="A358" s="12">
        <v>10</v>
      </c>
      <c r="B358" s="12">
        <v>10160</v>
      </c>
      <c r="C358" s="13">
        <v>5920</v>
      </c>
      <c r="E358" s="12" t="s">
        <v>76</v>
      </c>
      <c r="F358" s="14">
        <v>-4000</v>
      </c>
      <c r="G358" s="15">
        <v>11600000</v>
      </c>
      <c r="H358" s="15">
        <v>332000</v>
      </c>
    </row>
    <row r="359" spans="1:8">
      <c r="A359" s="12">
        <v>10</v>
      </c>
      <c r="B359" s="12">
        <v>10160</v>
      </c>
      <c r="C359" s="13" t="s">
        <v>306</v>
      </c>
      <c r="E359" s="12" t="s">
        <v>307</v>
      </c>
      <c r="F359" s="14">
        <v>-100000</v>
      </c>
      <c r="G359" s="15">
        <v>11600000</v>
      </c>
      <c r="H359" s="15">
        <v>332040</v>
      </c>
    </row>
    <row r="360" spans="1:8">
      <c r="A360" s="12">
        <v>10</v>
      </c>
      <c r="B360" s="12">
        <v>10160</v>
      </c>
      <c r="C360" s="13">
        <v>6120</v>
      </c>
      <c r="E360" s="12" t="s">
        <v>107</v>
      </c>
      <c r="F360" s="14">
        <v>1228631</v>
      </c>
      <c r="G360" s="15">
        <v>11600000</v>
      </c>
      <c r="H360" s="15">
        <v>401000</v>
      </c>
    </row>
    <row r="361" spans="1:8">
      <c r="A361" s="12">
        <v>10</v>
      </c>
      <c r="B361" s="12">
        <v>10160</v>
      </c>
      <c r="C361" s="13">
        <v>6125</v>
      </c>
      <c r="E361" s="12" t="s">
        <v>191</v>
      </c>
      <c r="F361" s="14">
        <v>0</v>
      </c>
      <c r="G361" s="15">
        <v>11600000</v>
      </c>
      <c r="H361" s="15">
        <v>401125</v>
      </c>
    </row>
    <row r="362" spans="1:8">
      <c r="A362" s="12">
        <v>10</v>
      </c>
      <c r="B362" s="12">
        <v>10160</v>
      </c>
      <c r="C362" s="13">
        <v>6210</v>
      </c>
      <c r="E362" s="12" t="s">
        <v>108</v>
      </c>
      <c r="F362" s="14">
        <v>3195</v>
      </c>
      <c r="G362" s="15">
        <v>11600000</v>
      </c>
      <c r="H362" s="15">
        <v>402210</v>
      </c>
    </row>
    <row r="363" spans="1:8">
      <c r="A363" s="12">
        <v>10</v>
      </c>
      <c r="B363" s="12">
        <v>10160</v>
      </c>
      <c r="C363" s="13">
        <v>6220</v>
      </c>
      <c r="E363" s="12" t="s">
        <v>109</v>
      </c>
      <c r="F363" s="14">
        <v>93990</v>
      </c>
      <c r="G363" s="15">
        <v>11600000</v>
      </c>
      <c r="H363" s="15">
        <v>402220</v>
      </c>
    </row>
    <row r="364" spans="1:8">
      <c r="A364" s="12">
        <v>10</v>
      </c>
      <c r="B364" s="12">
        <v>10160</v>
      </c>
      <c r="C364" s="13">
        <v>6230</v>
      </c>
      <c r="E364" s="12" t="s">
        <v>110</v>
      </c>
      <c r="F364" s="14">
        <v>101974</v>
      </c>
      <c r="G364" s="15">
        <v>11600000</v>
      </c>
      <c r="H364" s="15">
        <v>402230</v>
      </c>
    </row>
    <row r="365" spans="1:8">
      <c r="A365" s="12">
        <v>10</v>
      </c>
      <c r="B365" s="12">
        <v>10160</v>
      </c>
      <c r="C365" s="13">
        <v>6240</v>
      </c>
      <c r="E365" s="12" t="s">
        <v>136</v>
      </c>
      <c r="F365" s="14">
        <v>8603</v>
      </c>
      <c r="G365" s="15">
        <v>11600000</v>
      </c>
      <c r="H365" s="15">
        <v>402240</v>
      </c>
    </row>
    <row r="366" spans="1:8">
      <c r="A366" s="12">
        <v>10</v>
      </c>
      <c r="B366" s="12">
        <v>10160</v>
      </c>
      <c r="C366" s="13">
        <v>6260</v>
      </c>
      <c r="E366" s="12" t="s">
        <v>111</v>
      </c>
      <c r="F366" s="14">
        <v>317948</v>
      </c>
      <c r="G366" s="15">
        <v>11600000</v>
      </c>
      <c r="H366" s="15">
        <v>402260</v>
      </c>
    </row>
    <row r="367" spans="1:8">
      <c r="A367" s="12">
        <v>10</v>
      </c>
      <c r="B367" s="12">
        <v>10160</v>
      </c>
      <c r="C367" s="13">
        <v>6270</v>
      </c>
      <c r="E367" s="12" t="s">
        <v>112</v>
      </c>
      <c r="F367" s="14">
        <v>6119</v>
      </c>
      <c r="G367" s="15">
        <v>11600000</v>
      </c>
      <c r="H367" s="15">
        <v>402270</v>
      </c>
    </row>
    <row r="368" spans="1:8">
      <c r="A368" s="12">
        <v>10</v>
      </c>
      <c r="B368" s="12">
        <v>10160</v>
      </c>
      <c r="C368" s="13" t="s">
        <v>192</v>
      </c>
      <c r="E368" s="12" t="s">
        <v>308</v>
      </c>
      <c r="F368" s="14">
        <v>1200</v>
      </c>
      <c r="G368" s="15">
        <v>11600000</v>
      </c>
      <c r="H368" s="15">
        <v>404595</v>
      </c>
    </row>
    <row r="369" spans="1:8">
      <c r="A369" s="12">
        <v>10</v>
      </c>
      <c r="B369" s="12">
        <v>10160</v>
      </c>
      <c r="C369" s="13" t="s">
        <v>309</v>
      </c>
      <c r="E369" s="12" t="s">
        <v>310</v>
      </c>
      <c r="F369" s="14">
        <v>15000</v>
      </c>
      <c r="G369" s="15">
        <v>11600000</v>
      </c>
      <c r="H369" s="15">
        <v>409010</v>
      </c>
    </row>
    <row r="370" spans="1:8">
      <c r="A370" s="12">
        <v>10</v>
      </c>
      <c r="B370" s="12">
        <v>10160</v>
      </c>
      <c r="C370" s="13" t="s">
        <v>311</v>
      </c>
      <c r="E370" s="12" t="s">
        <v>312</v>
      </c>
      <c r="F370" s="14">
        <v>9600</v>
      </c>
      <c r="G370" s="15">
        <v>11600000</v>
      </c>
      <c r="H370" s="15">
        <v>431530</v>
      </c>
    </row>
    <row r="371" spans="1:8">
      <c r="A371" s="12">
        <v>10</v>
      </c>
      <c r="B371" s="12">
        <v>10160</v>
      </c>
      <c r="C371" s="13" t="s">
        <v>313</v>
      </c>
      <c r="E371" s="12" t="s">
        <v>314</v>
      </c>
      <c r="F371" s="14">
        <v>141000</v>
      </c>
      <c r="G371" s="15">
        <v>11600000</v>
      </c>
      <c r="H371" s="15">
        <v>409015</v>
      </c>
    </row>
    <row r="372" spans="1:8">
      <c r="A372" s="12">
        <v>10</v>
      </c>
      <c r="B372" s="12">
        <v>10160</v>
      </c>
      <c r="C372" s="13">
        <v>6330</v>
      </c>
      <c r="E372" s="12" t="s">
        <v>211</v>
      </c>
      <c r="F372" s="14">
        <v>20000</v>
      </c>
      <c r="G372" s="15">
        <v>11600000</v>
      </c>
      <c r="H372" s="15">
        <v>408500</v>
      </c>
    </row>
    <row r="373" spans="1:8">
      <c r="A373" s="12">
        <v>10</v>
      </c>
      <c r="B373" s="12">
        <v>10160</v>
      </c>
      <c r="C373" s="13" t="s">
        <v>315</v>
      </c>
      <c r="E373" s="12" t="s">
        <v>316</v>
      </c>
      <c r="F373" s="14">
        <v>65000</v>
      </c>
      <c r="G373" s="15">
        <v>11600000</v>
      </c>
      <c r="H373" s="15">
        <v>408505</v>
      </c>
    </row>
    <row r="374" spans="1:8">
      <c r="A374" s="12">
        <v>10</v>
      </c>
      <c r="B374" s="12">
        <v>10160</v>
      </c>
      <c r="C374" s="13" t="s">
        <v>317</v>
      </c>
      <c r="E374" s="12" t="s">
        <v>318</v>
      </c>
      <c r="F374" s="14">
        <v>301285</v>
      </c>
      <c r="G374" s="15">
        <v>11600000</v>
      </c>
      <c r="H374" s="15">
        <v>408510</v>
      </c>
    </row>
    <row r="375" spans="1:8">
      <c r="A375" s="12">
        <v>10</v>
      </c>
      <c r="B375" s="12">
        <v>10160</v>
      </c>
      <c r="C375" s="13" t="s">
        <v>319</v>
      </c>
      <c r="E375" s="12" t="s">
        <v>320</v>
      </c>
      <c r="F375" s="14">
        <v>5000</v>
      </c>
      <c r="G375" s="15">
        <v>11600000</v>
      </c>
      <c r="H375" s="15">
        <v>408515</v>
      </c>
    </row>
    <row r="376" spans="1:8">
      <c r="A376" s="12">
        <v>10</v>
      </c>
      <c r="B376" s="12">
        <v>10160</v>
      </c>
      <c r="C376" s="13" t="s">
        <v>321</v>
      </c>
      <c r="E376" s="12" t="s">
        <v>322</v>
      </c>
      <c r="F376" s="14">
        <v>1500</v>
      </c>
      <c r="G376" s="15">
        <v>11600000</v>
      </c>
      <c r="H376" s="15">
        <v>408520</v>
      </c>
    </row>
    <row r="377" spans="1:8">
      <c r="A377" s="12">
        <v>10</v>
      </c>
      <c r="B377" s="12">
        <v>10160</v>
      </c>
      <c r="C377" s="13" t="s">
        <v>323</v>
      </c>
      <c r="E377" s="12" t="s">
        <v>324</v>
      </c>
      <c r="F377" s="14">
        <v>50000</v>
      </c>
      <c r="G377" s="15">
        <v>11600000</v>
      </c>
      <c r="H377" s="15">
        <v>408525</v>
      </c>
    </row>
    <row r="378" spans="1:8">
      <c r="A378" s="12">
        <v>10</v>
      </c>
      <c r="B378" s="12">
        <v>10160</v>
      </c>
      <c r="C378" s="13">
        <v>6340</v>
      </c>
      <c r="E378" s="12" t="s">
        <v>325</v>
      </c>
      <c r="F378" s="14">
        <v>38000</v>
      </c>
      <c r="G378" s="15">
        <v>11600000</v>
      </c>
      <c r="H378" s="15">
        <v>409100</v>
      </c>
    </row>
    <row r="379" spans="1:8">
      <c r="A379" s="12">
        <v>10</v>
      </c>
      <c r="B379" s="12">
        <v>10160</v>
      </c>
      <c r="C379" s="13">
        <v>6350</v>
      </c>
      <c r="E379" s="12" t="s">
        <v>326</v>
      </c>
      <c r="F379" s="14">
        <v>76448</v>
      </c>
      <c r="G379" s="15">
        <v>11600000</v>
      </c>
      <c r="H379" s="15">
        <v>409010</v>
      </c>
    </row>
    <row r="380" spans="1:8">
      <c r="A380" s="12">
        <v>10</v>
      </c>
      <c r="B380" s="12">
        <v>10160</v>
      </c>
      <c r="C380" s="13">
        <v>6360</v>
      </c>
      <c r="E380" s="12" t="s">
        <v>327</v>
      </c>
      <c r="F380" s="14">
        <v>195000</v>
      </c>
      <c r="G380" s="15">
        <v>11600000</v>
      </c>
      <c r="H380" s="15">
        <v>409105</v>
      </c>
    </row>
    <row r="381" spans="1:8">
      <c r="A381" s="12">
        <v>10</v>
      </c>
      <c r="B381" s="12">
        <v>10160</v>
      </c>
      <c r="C381" s="13">
        <v>6380</v>
      </c>
      <c r="E381" s="12" t="s">
        <v>220</v>
      </c>
      <c r="F381" s="14">
        <v>42000</v>
      </c>
      <c r="G381" s="15">
        <v>11600000</v>
      </c>
      <c r="H381" s="15">
        <v>409110</v>
      </c>
    </row>
    <row r="382" spans="1:8">
      <c r="A382" s="12">
        <v>10</v>
      </c>
      <c r="B382" s="12">
        <v>10160</v>
      </c>
      <c r="C382" s="13">
        <v>6400</v>
      </c>
      <c r="E382" s="12" t="s">
        <v>328</v>
      </c>
      <c r="F382" s="14">
        <v>139000</v>
      </c>
      <c r="G382" s="15">
        <v>11600000</v>
      </c>
      <c r="H382" s="15">
        <v>414000</v>
      </c>
    </row>
    <row r="383" spans="1:8">
      <c r="A383" s="12">
        <v>10</v>
      </c>
      <c r="B383" s="12">
        <v>10160</v>
      </c>
      <c r="C383" s="13" t="s">
        <v>329</v>
      </c>
      <c r="E383" s="12" t="s">
        <v>330</v>
      </c>
      <c r="F383" s="14">
        <v>0</v>
      </c>
      <c r="G383" s="15">
        <v>11600000</v>
      </c>
      <c r="H383" s="15">
        <v>414005</v>
      </c>
    </row>
    <row r="384" spans="1:8">
      <c r="A384" s="12">
        <v>10</v>
      </c>
      <c r="B384" s="12">
        <v>10160</v>
      </c>
      <c r="C384" s="13" t="s">
        <v>331</v>
      </c>
      <c r="E384" s="12" t="s">
        <v>332</v>
      </c>
      <c r="F384" s="14">
        <v>0</v>
      </c>
      <c r="G384" s="15">
        <v>11600000</v>
      </c>
      <c r="H384" s="15">
        <v>414010</v>
      </c>
    </row>
    <row r="385" spans="1:8">
      <c r="A385" s="12">
        <v>10</v>
      </c>
      <c r="B385" s="12">
        <v>10160</v>
      </c>
      <c r="C385" s="13" t="s">
        <v>333</v>
      </c>
      <c r="E385" s="12" t="s">
        <v>334</v>
      </c>
      <c r="F385" s="14">
        <v>0</v>
      </c>
      <c r="G385" s="15">
        <v>11600000</v>
      </c>
      <c r="H385" s="15">
        <v>414015</v>
      </c>
    </row>
    <row r="386" spans="1:8">
      <c r="A386" s="12">
        <v>10</v>
      </c>
      <c r="B386" s="12">
        <v>10160</v>
      </c>
      <c r="C386" s="13" t="s">
        <v>335</v>
      </c>
      <c r="E386" s="12" t="s">
        <v>336</v>
      </c>
      <c r="F386" s="14">
        <v>0</v>
      </c>
      <c r="G386" s="15">
        <v>11600000</v>
      </c>
      <c r="H386" s="15">
        <v>414020</v>
      </c>
    </row>
    <row r="387" spans="1:8">
      <c r="A387" s="12">
        <v>10</v>
      </c>
      <c r="B387" s="12">
        <v>10160</v>
      </c>
      <c r="C387" s="13">
        <v>6410</v>
      </c>
      <c r="E387" s="12" t="s">
        <v>337</v>
      </c>
      <c r="F387" s="14">
        <v>76000</v>
      </c>
      <c r="G387" s="15">
        <v>11600000</v>
      </c>
      <c r="H387" s="15">
        <v>414500</v>
      </c>
    </row>
    <row r="388" spans="1:8">
      <c r="A388" s="12">
        <v>10</v>
      </c>
      <c r="B388" s="12">
        <v>10160</v>
      </c>
      <c r="C388" s="13" t="s">
        <v>338</v>
      </c>
      <c r="E388" s="12" t="s">
        <v>339</v>
      </c>
      <c r="F388" s="14">
        <v>0</v>
      </c>
      <c r="G388" s="15">
        <v>11600000</v>
      </c>
      <c r="H388" s="15">
        <v>414505</v>
      </c>
    </row>
    <row r="389" spans="1:8">
      <c r="A389" s="12">
        <v>10</v>
      </c>
      <c r="B389" s="12">
        <v>10160</v>
      </c>
      <c r="C389" s="13" t="s">
        <v>340</v>
      </c>
      <c r="E389" s="12" t="s">
        <v>341</v>
      </c>
      <c r="F389" s="14">
        <v>0</v>
      </c>
      <c r="G389" s="15">
        <v>11600000</v>
      </c>
      <c r="H389" s="15">
        <v>414510</v>
      </c>
    </row>
    <row r="390" spans="1:8">
      <c r="A390" s="12">
        <v>10</v>
      </c>
      <c r="B390" s="12">
        <v>10160</v>
      </c>
      <c r="C390" s="13" t="s">
        <v>342</v>
      </c>
      <c r="E390" s="12" t="s">
        <v>343</v>
      </c>
      <c r="F390" s="14">
        <v>0</v>
      </c>
      <c r="G390" s="15">
        <v>11600000</v>
      </c>
      <c r="H390" s="15">
        <v>414515</v>
      </c>
    </row>
    <row r="391" spans="1:8">
      <c r="A391" s="12">
        <v>10</v>
      </c>
      <c r="B391" s="12">
        <v>10160</v>
      </c>
      <c r="C391" s="13" t="s">
        <v>344</v>
      </c>
      <c r="E391" s="12" t="s">
        <v>345</v>
      </c>
      <c r="F391" s="14">
        <v>0</v>
      </c>
      <c r="G391" s="15">
        <v>11600000</v>
      </c>
      <c r="H391" s="15">
        <v>414520</v>
      </c>
    </row>
    <row r="392" spans="1:8">
      <c r="A392" s="12">
        <v>10</v>
      </c>
      <c r="B392" s="12">
        <v>10160</v>
      </c>
      <c r="C392" s="13">
        <v>6620</v>
      </c>
      <c r="E392" s="12" t="s">
        <v>221</v>
      </c>
      <c r="F392" s="14">
        <v>1500</v>
      </c>
      <c r="G392" s="15">
        <v>11600000</v>
      </c>
      <c r="H392" s="15">
        <v>419000</v>
      </c>
    </row>
    <row r="393" spans="1:8">
      <c r="A393" s="12">
        <v>10</v>
      </c>
      <c r="B393" s="12">
        <v>10160</v>
      </c>
      <c r="C393" s="13">
        <v>6810</v>
      </c>
      <c r="E393" s="12" t="s">
        <v>346</v>
      </c>
      <c r="F393" s="14">
        <v>8000</v>
      </c>
      <c r="G393" s="15">
        <v>11600000</v>
      </c>
      <c r="H393" s="15">
        <v>431000</v>
      </c>
    </row>
    <row r="394" spans="1:8">
      <c r="A394" s="12">
        <v>10</v>
      </c>
      <c r="B394" s="12">
        <v>10160</v>
      </c>
      <c r="C394" s="13" t="s">
        <v>347</v>
      </c>
      <c r="E394" s="12" t="s">
        <v>348</v>
      </c>
      <c r="F394" s="14">
        <v>600</v>
      </c>
      <c r="G394" s="15">
        <v>11600000</v>
      </c>
      <c r="H394" s="15">
        <v>431505</v>
      </c>
    </row>
    <row r="395" spans="1:8">
      <c r="A395" s="12">
        <v>10</v>
      </c>
      <c r="B395" s="12">
        <v>10160</v>
      </c>
      <c r="C395" s="13" t="s">
        <v>349</v>
      </c>
      <c r="E395" s="12" t="s">
        <v>350</v>
      </c>
      <c r="F395" s="14">
        <v>1700</v>
      </c>
      <c r="G395" s="15">
        <v>11600000</v>
      </c>
      <c r="H395" s="15">
        <v>431510</v>
      </c>
    </row>
    <row r="396" spans="1:8">
      <c r="A396" s="12">
        <v>10</v>
      </c>
      <c r="B396" s="12">
        <v>10160</v>
      </c>
      <c r="C396" s="13" t="s">
        <v>351</v>
      </c>
      <c r="E396" s="12" t="s">
        <v>352</v>
      </c>
      <c r="F396" s="14">
        <v>400</v>
      </c>
      <c r="G396" s="15">
        <v>11600000</v>
      </c>
      <c r="H396" s="15">
        <v>431515</v>
      </c>
    </row>
    <row r="397" spans="1:8">
      <c r="A397" s="12">
        <v>10</v>
      </c>
      <c r="B397" s="12">
        <v>10160</v>
      </c>
      <c r="C397" s="13" t="s">
        <v>353</v>
      </c>
      <c r="E397" s="12" t="s">
        <v>354</v>
      </c>
      <c r="F397" s="14">
        <v>46000</v>
      </c>
      <c r="G397" s="15">
        <v>11600000</v>
      </c>
      <c r="H397" s="15">
        <v>431520</v>
      </c>
    </row>
    <row r="398" spans="1:8">
      <c r="A398" s="12">
        <v>10</v>
      </c>
      <c r="B398" s="12">
        <v>10160</v>
      </c>
      <c r="C398" s="13" t="s">
        <v>355</v>
      </c>
      <c r="E398" s="12" t="s">
        <v>356</v>
      </c>
      <c r="F398" s="14">
        <v>50000</v>
      </c>
      <c r="G398" s="15">
        <v>11600000</v>
      </c>
      <c r="H398" s="15">
        <v>431525</v>
      </c>
    </row>
    <row r="399" spans="1:8">
      <c r="A399" s="12">
        <v>10</v>
      </c>
      <c r="B399" s="12">
        <v>10160</v>
      </c>
      <c r="C399" s="13">
        <v>6840</v>
      </c>
      <c r="E399" s="12" t="s">
        <v>222</v>
      </c>
      <c r="F399" s="14">
        <v>7200</v>
      </c>
      <c r="G399" s="15">
        <v>11600000</v>
      </c>
      <c r="H399" s="15">
        <v>432000</v>
      </c>
    </row>
    <row r="400" spans="1:8">
      <c r="A400" s="12">
        <v>10</v>
      </c>
      <c r="B400" s="12">
        <v>10160</v>
      </c>
      <c r="C400" s="13">
        <v>6900</v>
      </c>
      <c r="E400" s="12" t="s">
        <v>115</v>
      </c>
      <c r="F400" s="14">
        <v>7100</v>
      </c>
      <c r="G400" s="15">
        <v>11600000</v>
      </c>
      <c r="H400" s="15">
        <v>435000</v>
      </c>
    </row>
    <row r="401" spans="1:8">
      <c r="A401" s="12">
        <v>10</v>
      </c>
      <c r="B401" s="12">
        <v>10160</v>
      </c>
      <c r="C401" s="13">
        <v>6912</v>
      </c>
      <c r="E401" s="12" t="s">
        <v>116</v>
      </c>
      <c r="F401" s="14">
        <v>18429</v>
      </c>
      <c r="G401" s="15">
        <v>11600000</v>
      </c>
      <c r="H401" s="15">
        <v>436000</v>
      </c>
    </row>
    <row r="402" spans="1:8">
      <c r="A402" s="12">
        <v>10</v>
      </c>
      <c r="B402" s="12">
        <v>10160</v>
      </c>
      <c r="C402" s="13">
        <v>6920</v>
      </c>
      <c r="E402" s="12" t="s">
        <v>117</v>
      </c>
      <c r="F402" s="14">
        <v>0</v>
      </c>
      <c r="G402" s="15">
        <v>11600000</v>
      </c>
      <c r="H402" s="15">
        <v>437500</v>
      </c>
    </row>
    <row r="403" spans="1:8">
      <c r="A403" s="12">
        <v>10</v>
      </c>
      <c r="B403" s="12">
        <v>10160</v>
      </c>
      <c r="C403" s="13" t="s">
        <v>357</v>
      </c>
      <c r="E403" s="12" t="s">
        <v>358</v>
      </c>
      <c r="F403" s="14">
        <v>2000</v>
      </c>
      <c r="G403" s="15">
        <v>11600000</v>
      </c>
      <c r="H403" s="15">
        <v>438000</v>
      </c>
    </row>
    <row r="404" spans="1:8">
      <c r="A404" s="12">
        <v>10</v>
      </c>
      <c r="B404" s="12">
        <v>10160</v>
      </c>
      <c r="C404" s="13" t="s">
        <v>359</v>
      </c>
      <c r="E404" s="12" t="s">
        <v>360</v>
      </c>
      <c r="F404" s="14">
        <v>500</v>
      </c>
      <c r="G404" s="15">
        <v>11600000</v>
      </c>
      <c r="H404" s="15">
        <v>438015</v>
      </c>
    </row>
    <row r="405" spans="1:8">
      <c r="A405" s="12">
        <v>10</v>
      </c>
      <c r="B405" s="12">
        <v>10160</v>
      </c>
      <c r="C405" s="13">
        <v>6940</v>
      </c>
      <c r="E405" s="12" t="s">
        <v>175</v>
      </c>
      <c r="F405" s="14">
        <v>1500</v>
      </c>
      <c r="G405" s="15">
        <v>11600000</v>
      </c>
      <c r="H405" s="15">
        <v>438500</v>
      </c>
    </row>
    <row r="406" spans="1:8">
      <c r="A406" s="12">
        <v>10</v>
      </c>
      <c r="B406" s="12">
        <v>10160</v>
      </c>
      <c r="C406" s="13">
        <v>6950</v>
      </c>
      <c r="E406" s="12" t="s">
        <v>138</v>
      </c>
      <c r="F406" s="14">
        <v>2500</v>
      </c>
      <c r="G406" s="15">
        <v>11600000</v>
      </c>
      <c r="H406" s="15">
        <v>439500</v>
      </c>
    </row>
    <row r="407" spans="1:8">
      <c r="A407" s="12">
        <v>10</v>
      </c>
      <c r="B407" s="12">
        <v>10160</v>
      </c>
      <c r="C407" s="13">
        <v>7010</v>
      </c>
      <c r="E407" s="12" t="s">
        <v>122</v>
      </c>
      <c r="F407" s="14">
        <v>14000</v>
      </c>
      <c r="G407" s="15">
        <v>11600000</v>
      </c>
      <c r="H407" s="15">
        <v>441500</v>
      </c>
    </row>
    <row r="408" spans="1:8">
      <c r="A408" s="12">
        <v>10</v>
      </c>
      <c r="B408" s="12">
        <v>10160</v>
      </c>
      <c r="C408" s="13">
        <v>7012</v>
      </c>
      <c r="E408" s="12" t="s">
        <v>164</v>
      </c>
      <c r="F408" s="14">
        <v>10000</v>
      </c>
      <c r="G408" s="15">
        <v>11600000</v>
      </c>
      <c r="H408" s="15">
        <v>442000</v>
      </c>
    </row>
    <row r="409" spans="1:8">
      <c r="A409" s="12">
        <v>10</v>
      </c>
      <c r="B409" s="12">
        <v>10160</v>
      </c>
      <c r="C409" s="13">
        <v>7013</v>
      </c>
      <c r="E409" s="12" t="s">
        <v>123</v>
      </c>
      <c r="F409" s="14">
        <v>13000</v>
      </c>
      <c r="G409" s="15">
        <v>11600000</v>
      </c>
      <c r="H409" s="15">
        <v>442500</v>
      </c>
    </row>
    <row r="410" spans="1:8">
      <c r="A410" s="12">
        <v>10</v>
      </c>
      <c r="B410" s="12">
        <v>10160</v>
      </c>
      <c r="C410" s="13">
        <v>7015</v>
      </c>
      <c r="E410" s="12" t="s">
        <v>124</v>
      </c>
      <c r="F410" s="14">
        <v>12000</v>
      </c>
      <c r="G410" s="15">
        <v>11600000</v>
      </c>
      <c r="H410" s="15">
        <v>443000</v>
      </c>
    </row>
    <row r="411" spans="1:8">
      <c r="A411" s="12">
        <v>10</v>
      </c>
      <c r="B411" s="12">
        <v>10160</v>
      </c>
      <c r="C411" s="13" t="s">
        <v>361</v>
      </c>
      <c r="E411" s="12" t="s">
        <v>362</v>
      </c>
      <c r="F411" s="14">
        <v>3500</v>
      </c>
      <c r="G411" s="15">
        <v>11600000</v>
      </c>
      <c r="H411" s="15">
        <v>443005</v>
      </c>
    </row>
    <row r="412" spans="1:8">
      <c r="A412" s="12">
        <v>10</v>
      </c>
      <c r="B412" s="12">
        <v>10160</v>
      </c>
      <c r="C412" s="13">
        <v>7020</v>
      </c>
      <c r="E412" s="12" t="s">
        <v>125</v>
      </c>
      <c r="F412" s="14">
        <v>10000</v>
      </c>
      <c r="G412" s="15">
        <v>11600000</v>
      </c>
      <c r="H412" s="15">
        <v>443500</v>
      </c>
    </row>
    <row r="413" spans="1:8">
      <c r="A413" s="12">
        <v>10</v>
      </c>
      <c r="B413" s="12">
        <v>10160</v>
      </c>
      <c r="C413" s="13">
        <v>7030</v>
      </c>
      <c r="E413" s="12" t="s">
        <v>126</v>
      </c>
      <c r="F413" s="14">
        <v>45000</v>
      </c>
      <c r="G413" s="15">
        <v>11600000</v>
      </c>
      <c r="H413" s="15">
        <v>444000</v>
      </c>
    </row>
    <row r="414" spans="1:8">
      <c r="A414" s="12">
        <v>10</v>
      </c>
      <c r="B414" s="12">
        <v>10160</v>
      </c>
      <c r="C414" s="13" t="s">
        <v>363</v>
      </c>
      <c r="E414" s="12" t="s">
        <v>364</v>
      </c>
      <c r="F414" s="14">
        <v>7000</v>
      </c>
      <c r="G414" s="15">
        <v>11600000</v>
      </c>
      <c r="H414" s="15">
        <v>444005</v>
      </c>
    </row>
    <row r="415" spans="1:8">
      <c r="A415" s="12">
        <v>10</v>
      </c>
      <c r="B415" s="12">
        <v>10160</v>
      </c>
      <c r="C415" s="13">
        <v>7040</v>
      </c>
      <c r="E415" s="12" t="s">
        <v>127</v>
      </c>
      <c r="F415" s="14">
        <v>1100</v>
      </c>
      <c r="G415" s="15">
        <v>11600000</v>
      </c>
      <c r="H415" s="15">
        <v>444500</v>
      </c>
    </row>
    <row r="416" spans="1:8">
      <c r="A416" s="12">
        <v>10</v>
      </c>
      <c r="B416" s="12">
        <v>10160</v>
      </c>
      <c r="C416" s="13">
        <v>7110</v>
      </c>
      <c r="E416" s="12" t="s">
        <v>128</v>
      </c>
      <c r="F416" s="14">
        <v>3000</v>
      </c>
      <c r="G416" s="15">
        <v>11600000</v>
      </c>
      <c r="H416" s="15">
        <v>451000</v>
      </c>
    </row>
    <row r="417" spans="1:8">
      <c r="A417" s="12">
        <v>10</v>
      </c>
      <c r="B417" s="12">
        <v>10160</v>
      </c>
      <c r="C417" s="13" t="s">
        <v>365</v>
      </c>
      <c r="E417" s="12" t="s">
        <v>366</v>
      </c>
      <c r="F417" s="14">
        <v>0</v>
      </c>
      <c r="G417" s="15">
        <v>11600000</v>
      </c>
      <c r="H417" s="15">
        <v>451010</v>
      </c>
    </row>
    <row r="419" spans="1:8">
      <c r="B419" s="12" t="s">
        <v>367</v>
      </c>
    </row>
    <row r="420" spans="1:8">
      <c r="A420" s="12">
        <v>10</v>
      </c>
      <c r="B420" s="12">
        <v>10161</v>
      </c>
      <c r="C420" s="13">
        <v>6120</v>
      </c>
      <c r="E420" s="12" t="s">
        <v>368</v>
      </c>
      <c r="F420" s="14">
        <v>47000</v>
      </c>
      <c r="G420" s="15">
        <v>11661000</v>
      </c>
      <c r="H420" s="15">
        <v>401000</v>
      </c>
    </row>
    <row r="421" spans="1:8">
      <c r="A421" s="12">
        <v>10</v>
      </c>
      <c r="B421" s="12">
        <v>10161</v>
      </c>
      <c r="C421" s="13">
        <v>6125</v>
      </c>
      <c r="E421" s="12" t="s">
        <v>191</v>
      </c>
      <c r="F421" s="14">
        <v>0</v>
      </c>
      <c r="G421" s="15">
        <v>11661000</v>
      </c>
      <c r="H421" s="15">
        <v>402210</v>
      </c>
    </row>
    <row r="422" spans="1:8">
      <c r="A422" s="12">
        <v>10</v>
      </c>
      <c r="B422" s="12">
        <v>10161</v>
      </c>
      <c r="C422" s="13">
        <v>6210</v>
      </c>
      <c r="E422" s="12" t="s">
        <v>108</v>
      </c>
      <c r="F422" s="14">
        <v>122</v>
      </c>
      <c r="G422" s="15">
        <v>11661000</v>
      </c>
      <c r="H422" s="15">
        <v>402220</v>
      </c>
    </row>
    <row r="423" spans="1:8">
      <c r="A423" s="12">
        <v>10</v>
      </c>
      <c r="B423" s="12">
        <v>10161</v>
      </c>
      <c r="C423" s="13">
        <v>6220</v>
      </c>
      <c r="E423" s="12" t="s">
        <v>109</v>
      </c>
      <c r="F423" s="14">
        <v>3596</v>
      </c>
      <c r="G423" s="15">
        <v>11661000</v>
      </c>
      <c r="H423" s="15">
        <v>402230</v>
      </c>
    </row>
    <row r="424" spans="1:8">
      <c r="A424" s="12">
        <v>10</v>
      </c>
      <c r="B424" s="12">
        <v>10161</v>
      </c>
      <c r="C424" s="13">
        <v>6230</v>
      </c>
      <c r="E424" s="12" t="s">
        <v>110</v>
      </c>
      <c r="F424" s="14">
        <v>2500</v>
      </c>
      <c r="G424" s="15">
        <v>11661000</v>
      </c>
      <c r="H424" s="15">
        <v>402240</v>
      </c>
    </row>
    <row r="425" spans="1:8">
      <c r="A425" s="12">
        <v>10</v>
      </c>
      <c r="B425" s="12">
        <v>10161</v>
      </c>
      <c r="C425" s="13">
        <v>6250</v>
      </c>
      <c r="E425" s="12" t="s">
        <v>369</v>
      </c>
      <c r="F425" s="14">
        <v>0</v>
      </c>
      <c r="G425" s="15">
        <v>11661000</v>
      </c>
      <c r="H425" s="15">
        <v>402260</v>
      </c>
    </row>
    <row r="426" spans="1:8">
      <c r="A426" s="12">
        <v>10</v>
      </c>
      <c r="B426" s="12">
        <v>10161</v>
      </c>
      <c r="C426" s="13">
        <v>6912</v>
      </c>
      <c r="E426" s="12" t="s">
        <v>116</v>
      </c>
      <c r="F426" s="14">
        <v>705</v>
      </c>
      <c r="G426" s="15">
        <v>11661000</v>
      </c>
      <c r="H426" s="15">
        <v>402270</v>
      </c>
    </row>
    <row r="428" spans="1:8">
      <c r="B428" s="12" t="s">
        <v>370</v>
      </c>
    </row>
    <row r="429" spans="1:8">
      <c r="A429" s="12">
        <v>10</v>
      </c>
      <c r="B429" s="12">
        <v>10162</v>
      </c>
      <c r="C429" s="13">
        <v>3320</v>
      </c>
      <c r="E429" s="12" t="s">
        <v>371</v>
      </c>
      <c r="F429" s="14">
        <v>-266501</v>
      </c>
      <c r="G429" s="15">
        <v>11662000</v>
      </c>
      <c r="H429" s="15">
        <v>304120</v>
      </c>
    </row>
    <row r="430" spans="1:8">
      <c r="A430" s="12">
        <v>10</v>
      </c>
      <c r="B430" s="12">
        <v>10162</v>
      </c>
      <c r="C430" s="13">
        <v>6120</v>
      </c>
      <c r="E430" s="12" t="s">
        <v>107</v>
      </c>
      <c r="F430" s="14">
        <v>170959</v>
      </c>
      <c r="G430" s="15">
        <v>11662000</v>
      </c>
      <c r="H430" s="15">
        <v>401000</v>
      </c>
    </row>
    <row r="431" spans="1:8">
      <c r="A431" s="12">
        <v>10</v>
      </c>
      <c r="B431" s="12">
        <v>10162</v>
      </c>
      <c r="C431" s="13">
        <v>6210</v>
      </c>
      <c r="E431" s="12" t="s">
        <v>108</v>
      </c>
      <c r="F431" s="14">
        <v>444</v>
      </c>
      <c r="G431" s="15">
        <v>11662000</v>
      </c>
      <c r="H431" s="15">
        <v>402210</v>
      </c>
    </row>
    <row r="432" spans="1:8">
      <c r="A432" s="12">
        <v>10</v>
      </c>
      <c r="B432" s="12">
        <v>10162</v>
      </c>
      <c r="C432" s="13">
        <v>6220</v>
      </c>
      <c r="E432" s="12" t="s">
        <v>109</v>
      </c>
      <c r="F432" s="14">
        <v>13078</v>
      </c>
      <c r="G432" s="15">
        <v>11662000</v>
      </c>
      <c r="H432" s="15">
        <v>402220</v>
      </c>
    </row>
    <row r="433" spans="1:8">
      <c r="A433" s="12">
        <v>10</v>
      </c>
      <c r="B433" s="12">
        <v>10162</v>
      </c>
      <c r="C433" s="13">
        <v>6230</v>
      </c>
      <c r="E433" s="12" t="s">
        <v>110</v>
      </c>
      <c r="F433" s="14">
        <v>14190</v>
      </c>
      <c r="G433" s="15">
        <v>11662000</v>
      </c>
      <c r="H433" s="15">
        <v>402230</v>
      </c>
    </row>
    <row r="434" spans="1:8">
      <c r="A434" s="12">
        <v>10</v>
      </c>
      <c r="B434" s="12">
        <v>10162</v>
      </c>
      <c r="C434" s="13">
        <v>6240</v>
      </c>
      <c r="E434" s="12" t="s">
        <v>136</v>
      </c>
      <c r="F434" s="14">
        <v>1197</v>
      </c>
      <c r="G434" s="15">
        <v>11662000</v>
      </c>
      <c r="H434" s="15">
        <v>402240</v>
      </c>
    </row>
    <row r="435" spans="1:8">
      <c r="A435" s="12">
        <v>10</v>
      </c>
      <c r="B435" s="12">
        <v>10162</v>
      </c>
      <c r="C435" s="13">
        <v>6260</v>
      </c>
      <c r="E435" s="12" t="s">
        <v>111</v>
      </c>
      <c r="F435" s="14">
        <v>37290</v>
      </c>
      <c r="G435" s="15">
        <v>11662000</v>
      </c>
      <c r="H435" s="15">
        <v>402260</v>
      </c>
    </row>
    <row r="436" spans="1:8">
      <c r="A436" s="12">
        <v>10</v>
      </c>
      <c r="B436" s="12">
        <v>10162</v>
      </c>
      <c r="C436" s="13">
        <v>6270</v>
      </c>
      <c r="E436" s="12" t="s">
        <v>112</v>
      </c>
      <c r="F436" s="14">
        <v>852</v>
      </c>
      <c r="G436" s="15">
        <v>11662000</v>
      </c>
      <c r="H436" s="15">
        <v>402270</v>
      </c>
    </row>
    <row r="437" spans="1:8">
      <c r="A437" s="12">
        <v>10</v>
      </c>
      <c r="B437" s="12">
        <v>10162</v>
      </c>
      <c r="C437" s="13">
        <v>6350</v>
      </c>
      <c r="E437" s="12" t="s">
        <v>326</v>
      </c>
      <c r="F437" s="14">
        <v>135215</v>
      </c>
      <c r="G437" s="15">
        <v>11662000</v>
      </c>
      <c r="H437" s="15">
        <v>409010</v>
      </c>
    </row>
    <row r="438" spans="1:8">
      <c r="A438" s="12">
        <v>10</v>
      </c>
      <c r="B438" s="12">
        <v>10162</v>
      </c>
      <c r="C438" s="13">
        <v>6490</v>
      </c>
      <c r="E438" s="12" t="s">
        <v>171</v>
      </c>
      <c r="F438" s="14">
        <v>26000</v>
      </c>
      <c r="G438" s="15">
        <v>11662000</v>
      </c>
      <c r="H438" s="15">
        <v>416500</v>
      </c>
    </row>
    <row r="439" spans="1:8">
      <c r="A439" s="12">
        <v>10</v>
      </c>
      <c r="B439" s="12">
        <v>10162</v>
      </c>
      <c r="C439" s="13">
        <v>6912</v>
      </c>
      <c r="E439" s="12" t="s">
        <v>116</v>
      </c>
      <c r="F439" s="14">
        <v>2565</v>
      </c>
      <c r="G439" s="15">
        <v>11662000</v>
      </c>
      <c r="H439" s="15">
        <v>436000</v>
      </c>
    </row>
    <row r="440" spans="1:8">
      <c r="A440" s="12">
        <v>10</v>
      </c>
      <c r="B440" s="12">
        <v>10162</v>
      </c>
      <c r="C440" s="13">
        <v>7010</v>
      </c>
      <c r="E440" s="12" t="s">
        <v>122</v>
      </c>
      <c r="F440" s="14">
        <v>2000</v>
      </c>
      <c r="G440" s="15">
        <v>11662000</v>
      </c>
      <c r="H440" s="15">
        <v>441500</v>
      </c>
    </row>
    <row r="442" spans="1:8">
      <c r="B442" s="12" t="s">
        <v>372</v>
      </c>
    </row>
    <row r="443" spans="1:8">
      <c r="A443" s="12">
        <v>10</v>
      </c>
      <c r="B443" s="12">
        <v>10163</v>
      </c>
      <c r="C443" s="13" t="s">
        <v>373</v>
      </c>
      <c r="E443" s="12" t="s">
        <v>374</v>
      </c>
      <c r="F443" s="14">
        <v>0</v>
      </c>
      <c r="G443" s="15">
        <v>11620000</v>
      </c>
      <c r="H443" s="15">
        <v>327035</v>
      </c>
    </row>
    <row r="444" spans="1:8">
      <c r="A444" s="12">
        <v>10</v>
      </c>
      <c r="B444" s="12">
        <v>10163</v>
      </c>
      <c r="C444" s="13">
        <v>6490</v>
      </c>
      <c r="E444" s="12" t="s">
        <v>171</v>
      </c>
      <c r="F444" s="14">
        <v>364519</v>
      </c>
      <c r="G444" s="15">
        <v>11620000</v>
      </c>
      <c r="H444" s="15">
        <v>416500</v>
      </c>
    </row>
    <row r="445" spans="1:8">
      <c r="A445" s="12">
        <v>10</v>
      </c>
      <c r="B445" s="12">
        <v>10163</v>
      </c>
      <c r="C445" s="13" t="s">
        <v>375</v>
      </c>
      <c r="E445" s="12" t="s">
        <v>376</v>
      </c>
      <c r="F445" s="14">
        <v>93000</v>
      </c>
      <c r="G445" s="15">
        <v>11620000</v>
      </c>
      <c r="H445" s="15">
        <v>416510</v>
      </c>
    </row>
    <row r="446" spans="1:8">
      <c r="A446" s="12">
        <v>10</v>
      </c>
      <c r="B446" s="12">
        <v>10163</v>
      </c>
      <c r="C446" s="13" t="s">
        <v>377</v>
      </c>
      <c r="E446" s="12" t="s">
        <v>378</v>
      </c>
      <c r="F446" s="14">
        <v>0</v>
      </c>
      <c r="G446" s="15">
        <v>11620000</v>
      </c>
      <c r="H446" s="15">
        <v>416515</v>
      </c>
    </row>
    <row r="447" spans="1:8">
      <c r="A447" s="12">
        <v>10</v>
      </c>
      <c r="B447" s="12">
        <v>10163</v>
      </c>
      <c r="C447" s="13" t="s">
        <v>379</v>
      </c>
      <c r="E447" s="12" t="s">
        <v>380</v>
      </c>
      <c r="F447" s="14">
        <v>40000</v>
      </c>
      <c r="G447" s="15">
        <v>11620000</v>
      </c>
      <c r="H447" s="15">
        <v>416525</v>
      </c>
    </row>
    <row r="448" spans="1:8">
      <c r="A448" s="12">
        <v>10</v>
      </c>
      <c r="B448" s="12">
        <v>10163</v>
      </c>
      <c r="C448" s="13">
        <v>7095</v>
      </c>
      <c r="E448" s="12" t="s">
        <v>381</v>
      </c>
      <c r="F448" s="14">
        <v>5000</v>
      </c>
      <c r="G448" s="15">
        <v>11620000</v>
      </c>
      <c r="H448" s="15">
        <v>449250</v>
      </c>
    </row>
    <row r="449" spans="1:8">
      <c r="A449" s="12">
        <v>10</v>
      </c>
      <c r="B449" s="12">
        <v>10163</v>
      </c>
      <c r="C449" s="13" t="s">
        <v>382</v>
      </c>
      <c r="E449" s="12" t="s">
        <v>383</v>
      </c>
      <c r="F449" s="14">
        <v>0</v>
      </c>
      <c r="G449" s="15">
        <v>11620000</v>
      </c>
      <c r="H449" s="15">
        <v>453045</v>
      </c>
    </row>
    <row r="451" spans="1:8">
      <c r="B451" s="12" t="s">
        <v>384</v>
      </c>
    </row>
    <row r="452" spans="1:8">
      <c r="A452" s="12">
        <v>10</v>
      </c>
      <c r="B452" s="12">
        <v>10180</v>
      </c>
      <c r="C452" s="13" t="s">
        <v>385</v>
      </c>
      <c r="E452" s="12" t="s">
        <v>386</v>
      </c>
      <c r="F452" s="14">
        <v>0</v>
      </c>
      <c r="G452" s="15">
        <v>11800000</v>
      </c>
      <c r="H452" s="15">
        <v>302160</v>
      </c>
    </row>
    <row r="453" spans="1:8">
      <c r="A453" s="12">
        <v>10</v>
      </c>
      <c r="B453" s="12">
        <v>10180</v>
      </c>
      <c r="C453" s="13" t="s">
        <v>387</v>
      </c>
      <c r="E453" s="12" t="s">
        <v>388</v>
      </c>
      <c r="F453" s="14">
        <v>0</v>
      </c>
      <c r="G453" s="15">
        <v>11800000</v>
      </c>
      <c r="H453" s="15">
        <v>302170</v>
      </c>
    </row>
    <row r="454" spans="1:8">
      <c r="A454" s="12">
        <v>10</v>
      </c>
      <c r="B454" s="12">
        <v>10180</v>
      </c>
      <c r="C454" s="13">
        <v>3189</v>
      </c>
      <c r="E454" s="12" t="s">
        <v>389</v>
      </c>
      <c r="F454" s="14">
        <v>0</v>
      </c>
      <c r="G454" s="15">
        <v>11800000</v>
      </c>
      <c r="H454" s="15">
        <v>302165</v>
      </c>
    </row>
    <row r="455" spans="1:8">
      <c r="A455" s="12">
        <v>10</v>
      </c>
      <c r="B455" s="12">
        <v>10180</v>
      </c>
      <c r="C455" s="13">
        <v>3190</v>
      </c>
      <c r="E455" s="12" t="s">
        <v>390</v>
      </c>
      <c r="F455" s="14">
        <v>-33600</v>
      </c>
      <c r="G455" s="15">
        <v>11800000</v>
      </c>
      <c r="H455" s="15">
        <v>304085</v>
      </c>
    </row>
    <row r="456" spans="1:8">
      <c r="A456" s="12">
        <v>10</v>
      </c>
      <c r="B456" s="12">
        <v>10180</v>
      </c>
      <c r="C456" s="13">
        <v>3488</v>
      </c>
      <c r="E456" s="12" t="s">
        <v>391</v>
      </c>
      <c r="F456" s="14">
        <v>-3000</v>
      </c>
      <c r="G456" s="15">
        <v>11800000</v>
      </c>
      <c r="H456" s="15">
        <v>306000</v>
      </c>
    </row>
    <row r="457" spans="1:8">
      <c r="A457" s="12">
        <v>10</v>
      </c>
      <c r="B457" s="12">
        <v>10180</v>
      </c>
      <c r="C457" s="13">
        <v>4260</v>
      </c>
      <c r="E457" s="12" t="s">
        <v>392</v>
      </c>
      <c r="F457" s="14">
        <v>-6000</v>
      </c>
      <c r="G457" s="15">
        <v>11800000</v>
      </c>
      <c r="H457" s="15">
        <v>311030</v>
      </c>
    </row>
    <row r="458" spans="1:8">
      <c r="A458" s="12">
        <v>10</v>
      </c>
      <c r="B458" s="12">
        <v>10180</v>
      </c>
      <c r="C458" s="13" t="s">
        <v>393</v>
      </c>
      <c r="E458" s="12" t="s">
        <v>394</v>
      </c>
      <c r="F458" s="14">
        <v>-130000</v>
      </c>
      <c r="G458" s="15">
        <v>11800000</v>
      </c>
      <c r="H458" s="15">
        <v>315500</v>
      </c>
    </row>
    <row r="459" spans="1:8">
      <c r="A459" s="12">
        <v>10</v>
      </c>
      <c r="B459" s="12">
        <v>10180</v>
      </c>
      <c r="C459" s="13" t="s">
        <v>395</v>
      </c>
      <c r="E459" s="12" t="s">
        <v>396</v>
      </c>
      <c r="F459" s="14">
        <v>-100000</v>
      </c>
      <c r="G459" s="15">
        <v>11800000</v>
      </c>
      <c r="H459" s="15">
        <v>315505</v>
      </c>
    </row>
    <row r="460" spans="1:8">
      <c r="A460" s="12">
        <v>10</v>
      </c>
      <c r="B460" s="12">
        <v>10180</v>
      </c>
      <c r="C460" s="13" t="s">
        <v>397</v>
      </c>
      <c r="E460" s="12" t="s">
        <v>398</v>
      </c>
      <c r="F460" s="14">
        <v>5000</v>
      </c>
      <c r="G460" s="15">
        <v>11800000</v>
      </c>
      <c r="H460" s="15">
        <v>315510</v>
      </c>
    </row>
    <row r="461" spans="1:8">
      <c r="A461" s="12">
        <v>10</v>
      </c>
      <c r="B461" s="12">
        <v>10180</v>
      </c>
      <c r="C461" s="13" t="s">
        <v>399</v>
      </c>
      <c r="E461" s="12" t="s">
        <v>400</v>
      </c>
      <c r="F461" s="14">
        <v>-739779</v>
      </c>
      <c r="G461" s="15">
        <v>11800000</v>
      </c>
      <c r="H461" s="15">
        <v>313002</v>
      </c>
    </row>
    <row r="462" spans="1:8">
      <c r="A462" s="12">
        <v>10</v>
      </c>
      <c r="B462" s="12">
        <v>10180</v>
      </c>
      <c r="C462" s="13" t="s">
        <v>401</v>
      </c>
      <c r="E462" s="12" t="s">
        <v>402</v>
      </c>
      <c r="F462" s="14">
        <v>-4034</v>
      </c>
      <c r="G462" s="15">
        <v>11800000</v>
      </c>
      <c r="H462" s="15">
        <v>313006</v>
      </c>
    </row>
    <row r="463" spans="1:8">
      <c r="A463" s="12">
        <v>10</v>
      </c>
      <c r="B463" s="12">
        <v>10180</v>
      </c>
      <c r="C463" s="13" t="s">
        <v>403</v>
      </c>
      <c r="E463" s="12" t="s">
        <v>404</v>
      </c>
      <c r="F463" s="14">
        <v>-8600</v>
      </c>
      <c r="G463" s="15">
        <v>11800000</v>
      </c>
      <c r="H463" s="15">
        <v>313012</v>
      </c>
    </row>
    <row r="464" spans="1:8">
      <c r="A464" s="12">
        <v>10</v>
      </c>
      <c r="B464" s="12">
        <v>10180</v>
      </c>
      <c r="C464" s="13" t="s">
        <v>405</v>
      </c>
      <c r="E464" s="12" t="s">
        <v>406</v>
      </c>
      <c r="F464" s="14">
        <v>-3000</v>
      </c>
      <c r="G464" s="15">
        <v>11800000</v>
      </c>
      <c r="H464" s="15">
        <v>313121</v>
      </c>
    </row>
    <row r="465" spans="1:8">
      <c r="A465" s="12">
        <v>10</v>
      </c>
      <c r="B465" s="12">
        <v>10180</v>
      </c>
      <c r="C465" s="13" t="s">
        <v>407</v>
      </c>
      <c r="E465" s="12" t="s">
        <v>408</v>
      </c>
      <c r="F465" s="14">
        <v>-109531</v>
      </c>
      <c r="G465" s="15">
        <v>11800000</v>
      </c>
      <c r="H465" s="15">
        <v>313176</v>
      </c>
    </row>
    <row r="466" spans="1:8">
      <c r="A466" s="12">
        <v>10</v>
      </c>
      <c r="B466" s="12">
        <v>10180</v>
      </c>
      <c r="C466" s="13" t="s">
        <v>409</v>
      </c>
      <c r="E466" s="12" t="s">
        <v>410</v>
      </c>
      <c r="F466" s="14">
        <v>-416709</v>
      </c>
      <c r="G466" s="15">
        <v>11800000</v>
      </c>
      <c r="H466" s="15">
        <v>313186</v>
      </c>
    </row>
    <row r="467" spans="1:8">
      <c r="A467" s="12">
        <v>10</v>
      </c>
      <c r="B467" s="12">
        <v>10180</v>
      </c>
      <c r="C467" s="13" t="s">
        <v>411</v>
      </c>
      <c r="E467" s="12" t="s">
        <v>412</v>
      </c>
      <c r="F467" s="14">
        <v>0</v>
      </c>
      <c r="G467" s="15">
        <v>11800000</v>
      </c>
      <c r="H467" s="15">
        <v>313191</v>
      </c>
    </row>
    <row r="468" spans="1:8">
      <c r="A468" s="12">
        <v>10</v>
      </c>
      <c r="B468" s="12">
        <v>10180</v>
      </c>
      <c r="C468" s="13">
        <v>4390</v>
      </c>
      <c r="E468" s="12" t="s">
        <v>413</v>
      </c>
      <c r="F468" s="14">
        <v>-6100</v>
      </c>
      <c r="G468" s="15">
        <v>11800000</v>
      </c>
      <c r="H468" s="15">
        <v>311140</v>
      </c>
    </row>
    <row r="469" spans="1:8">
      <c r="A469" s="12">
        <v>10</v>
      </c>
      <c r="B469" s="12">
        <v>10180</v>
      </c>
      <c r="C469" s="13">
        <v>4395</v>
      </c>
      <c r="E469" s="12" t="s">
        <v>414</v>
      </c>
      <c r="F469" s="14">
        <v>0</v>
      </c>
      <c r="G469" s="15">
        <v>11800000</v>
      </c>
      <c r="H469" s="15">
        <v>311145</v>
      </c>
    </row>
    <row r="470" spans="1:8">
      <c r="A470" s="12">
        <v>10</v>
      </c>
      <c r="B470" s="12">
        <v>10180</v>
      </c>
      <c r="C470" s="13">
        <v>4475</v>
      </c>
      <c r="E470" s="12" t="s">
        <v>415</v>
      </c>
      <c r="F470" s="14">
        <v>-3000</v>
      </c>
      <c r="G470" s="15">
        <v>11800000</v>
      </c>
      <c r="H470" s="15">
        <v>311260</v>
      </c>
    </row>
    <row r="471" spans="1:8">
      <c r="A471" s="12">
        <v>10</v>
      </c>
      <c r="B471" s="12">
        <v>10180</v>
      </c>
      <c r="C471" s="13">
        <v>4495</v>
      </c>
      <c r="E471" s="12" t="s">
        <v>416</v>
      </c>
      <c r="F471" s="14">
        <v>-120000</v>
      </c>
      <c r="G471" s="15">
        <v>11800000</v>
      </c>
      <c r="H471" s="15">
        <v>311280</v>
      </c>
    </row>
    <row r="472" spans="1:8">
      <c r="A472" s="12">
        <v>10</v>
      </c>
      <c r="B472" s="12">
        <v>10180</v>
      </c>
      <c r="C472" s="13">
        <v>5705</v>
      </c>
      <c r="E472" s="12" t="s">
        <v>73</v>
      </c>
      <c r="F472" s="14">
        <v>-6300</v>
      </c>
      <c r="G472" s="15">
        <v>11800000</v>
      </c>
      <c r="H472" s="15">
        <v>329000</v>
      </c>
    </row>
    <row r="473" spans="1:8">
      <c r="A473" s="12">
        <v>10</v>
      </c>
      <c r="B473" s="12">
        <v>10180</v>
      </c>
      <c r="C473" s="13" t="s">
        <v>417</v>
      </c>
      <c r="E473" s="12" t="s">
        <v>418</v>
      </c>
      <c r="F473" s="14">
        <v>0</v>
      </c>
      <c r="G473" s="15">
        <v>11800000</v>
      </c>
      <c r="H473" s="15">
        <v>329005</v>
      </c>
    </row>
    <row r="474" spans="1:8">
      <c r="A474" s="12">
        <v>10</v>
      </c>
      <c r="B474" s="12">
        <v>10180</v>
      </c>
      <c r="C474" s="13">
        <v>6120</v>
      </c>
      <c r="E474" s="12" t="s">
        <v>107</v>
      </c>
      <c r="F474" s="14">
        <v>7786773</v>
      </c>
      <c r="G474" s="15">
        <v>11800000</v>
      </c>
      <c r="H474" s="15">
        <v>401000</v>
      </c>
    </row>
    <row r="475" spans="1:8">
      <c r="A475" s="12">
        <v>10</v>
      </c>
      <c r="B475" s="12">
        <v>10180</v>
      </c>
      <c r="C475" s="13">
        <v>6125</v>
      </c>
      <c r="E475" s="12" t="s">
        <v>191</v>
      </c>
      <c r="F475" s="14">
        <v>531521</v>
      </c>
      <c r="G475" s="15">
        <v>11800000</v>
      </c>
      <c r="H475" s="15">
        <v>401125</v>
      </c>
    </row>
    <row r="476" spans="1:8">
      <c r="A476" s="12">
        <v>10</v>
      </c>
      <c r="B476" s="12">
        <v>10180</v>
      </c>
      <c r="C476" s="13" t="s">
        <v>419</v>
      </c>
      <c r="E476" s="12" t="s">
        <v>420</v>
      </c>
      <c r="F476" s="14">
        <v>0</v>
      </c>
      <c r="G476" s="15">
        <v>11800000</v>
      </c>
      <c r="H476" s="15">
        <v>401127</v>
      </c>
    </row>
    <row r="477" spans="1:8">
      <c r="A477" s="12">
        <v>10</v>
      </c>
      <c r="B477" s="12">
        <v>10180</v>
      </c>
      <c r="C477" s="13" t="s">
        <v>421</v>
      </c>
      <c r="E477" s="12" t="s">
        <v>422</v>
      </c>
      <c r="F477" s="14">
        <v>153000</v>
      </c>
      <c r="G477" s="15">
        <v>11800000</v>
      </c>
      <c r="H477" s="15">
        <v>401126</v>
      </c>
    </row>
    <row r="478" spans="1:8">
      <c r="A478" s="12">
        <v>10</v>
      </c>
      <c r="B478" s="12">
        <v>10180</v>
      </c>
      <c r="C478" s="13">
        <v>6210</v>
      </c>
      <c r="E478" s="12" t="s">
        <v>108</v>
      </c>
      <c r="F478" s="14">
        <v>147402</v>
      </c>
      <c r="G478" s="15">
        <v>11800000</v>
      </c>
      <c r="H478" s="15">
        <v>402210</v>
      </c>
    </row>
    <row r="479" spans="1:8">
      <c r="A479" s="12">
        <v>10</v>
      </c>
      <c r="B479" s="12">
        <v>10180</v>
      </c>
      <c r="C479" s="13" t="s">
        <v>423</v>
      </c>
      <c r="E479" s="12" t="s">
        <v>424</v>
      </c>
      <c r="F479" s="14">
        <v>0</v>
      </c>
      <c r="G479" s="15">
        <v>11800000</v>
      </c>
      <c r="H479" s="15">
        <v>402215</v>
      </c>
    </row>
    <row r="480" spans="1:8">
      <c r="A480" s="12">
        <v>10</v>
      </c>
      <c r="B480" s="12">
        <v>10180</v>
      </c>
      <c r="C480" s="13">
        <v>6220</v>
      </c>
      <c r="E480" s="12" t="s">
        <v>109</v>
      </c>
      <c r="F480" s="14">
        <v>648054</v>
      </c>
      <c r="G480" s="15">
        <v>11800000</v>
      </c>
      <c r="H480" s="15">
        <v>402220</v>
      </c>
    </row>
    <row r="481" spans="1:8">
      <c r="A481" s="12">
        <v>10</v>
      </c>
      <c r="B481" s="12">
        <v>10180</v>
      </c>
      <c r="C481" s="13" t="s">
        <v>425</v>
      </c>
      <c r="E481" s="12" t="s">
        <v>426</v>
      </c>
      <c r="F481" s="14">
        <v>0</v>
      </c>
      <c r="G481" s="15">
        <v>11800000</v>
      </c>
      <c r="H481" s="15">
        <v>402225</v>
      </c>
    </row>
    <row r="482" spans="1:8">
      <c r="A482" s="12">
        <v>10</v>
      </c>
      <c r="B482" s="12">
        <v>10180</v>
      </c>
      <c r="C482" s="13">
        <v>6230</v>
      </c>
      <c r="E482" s="12" t="s">
        <v>110</v>
      </c>
      <c r="F482" s="14">
        <v>1445946</v>
      </c>
      <c r="G482" s="15">
        <v>11800000</v>
      </c>
      <c r="H482" s="15">
        <v>402230</v>
      </c>
    </row>
    <row r="483" spans="1:8">
      <c r="A483" s="12">
        <v>10</v>
      </c>
      <c r="B483" s="12">
        <v>10180</v>
      </c>
      <c r="C483" s="13" t="s">
        <v>427</v>
      </c>
      <c r="E483" s="12" t="s">
        <v>428</v>
      </c>
      <c r="F483" s="14">
        <v>0</v>
      </c>
      <c r="G483" s="15">
        <v>11800000</v>
      </c>
      <c r="H483" s="15">
        <v>402235</v>
      </c>
    </row>
    <row r="484" spans="1:8">
      <c r="A484" s="12">
        <v>10</v>
      </c>
      <c r="B484" s="12">
        <v>10180</v>
      </c>
      <c r="C484" s="13">
        <v>6240</v>
      </c>
      <c r="E484" s="12" t="s">
        <v>136</v>
      </c>
      <c r="F484" s="14">
        <v>12632</v>
      </c>
      <c r="G484" s="15">
        <v>11800000</v>
      </c>
      <c r="H484" s="15">
        <v>102240</v>
      </c>
    </row>
    <row r="485" spans="1:8">
      <c r="A485" s="12">
        <v>10</v>
      </c>
      <c r="B485" s="12">
        <v>10180</v>
      </c>
      <c r="C485" s="13">
        <v>6250</v>
      </c>
      <c r="E485" s="12" t="s">
        <v>161</v>
      </c>
      <c r="F485" s="14">
        <v>0</v>
      </c>
      <c r="G485" s="15">
        <v>11800000</v>
      </c>
      <c r="H485" s="15">
        <v>102250</v>
      </c>
    </row>
    <row r="486" spans="1:8">
      <c r="A486" s="12">
        <v>10</v>
      </c>
      <c r="B486" s="12">
        <v>10180</v>
      </c>
      <c r="C486" s="13">
        <v>6260</v>
      </c>
      <c r="E486" s="12" t="s">
        <v>111</v>
      </c>
      <c r="F486" s="14">
        <v>1303028</v>
      </c>
      <c r="G486" s="15">
        <v>11800000</v>
      </c>
      <c r="H486" s="15">
        <v>402260</v>
      </c>
    </row>
    <row r="487" spans="1:8">
      <c r="A487" s="12">
        <v>10</v>
      </c>
      <c r="B487" s="12">
        <v>10180</v>
      </c>
      <c r="C487" s="13">
        <v>6270</v>
      </c>
      <c r="E487" s="12" t="s">
        <v>112</v>
      </c>
      <c r="F487" s="14">
        <v>38852</v>
      </c>
      <c r="G487" s="15">
        <v>11800000</v>
      </c>
      <c r="H487" s="15">
        <v>402270</v>
      </c>
    </row>
    <row r="488" spans="1:8">
      <c r="A488" s="12">
        <v>10</v>
      </c>
      <c r="B488" s="12">
        <v>10180</v>
      </c>
      <c r="C488" s="13" t="s">
        <v>429</v>
      </c>
      <c r="E488" s="12" t="s">
        <v>430</v>
      </c>
      <c r="F488" s="14">
        <v>300</v>
      </c>
      <c r="G488" s="15">
        <v>11800000</v>
      </c>
      <c r="H488" s="15">
        <v>402275</v>
      </c>
    </row>
    <row r="489" spans="1:8">
      <c r="A489" s="12">
        <v>10</v>
      </c>
      <c r="B489" s="12">
        <v>10180</v>
      </c>
      <c r="C489" s="13">
        <v>6285</v>
      </c>
      <c r="E489" s="12" t="s">
        <v>431</v>
      </c>
      <c r="F489" s="14">
        <v>7000</v>
      </c>
      <c r="G489" s="15">
        <v>11800000</v>
      </c>
      <c r="H489" s="15">
        <v>102280</v>
      </c>
    </row>
    <row r="490" spans="1:8">
      <c r="A490" s="12">
        <v>10</v>
      </c>
      <c r="B490" s="12">
        <v>10180</v>
      </c>
      <c r="C490" s="13" t="s">
        <v>432</v>
      </c>
      <c r="E490" s="12" t="s">
        <v>433</v>
      </c>
      <c r="F490" s="14">
        <v>48600</v>
      </c>
      <c r="G490" s="15">
        <v>11800000</v>
      </c>
      <c r="H490" s="15">
        <v>402295</v>
      </c>
    </row>
    <row r="491" spans="1:8">
      <c r="A491" s="12">
        <v>10</v>
      </c>
      <c r="B491" s="12">
        <v>10180</v>
      </c>
      <c r="C491" s="13" t="s">
        <v>192</v>
      </c>
      <c r="E491" s="12" t="s">
        <v>434</v>
      </c>
      <c r="F491" s="14">
        <v>538383</v>
      </c>
      <c r="G491" s="15">
        <v>11800000</v>
      </c>
      <c r="H491" s="15">
        <v>409020</v>
      </c>
    </row>
    <row r="492" spans="1:8">
      <c r="A492" s="12">
        <v>10</v>
      </c>
      <c r="B492" s="12">
        <v>10180</v>
      </c>
      <c r="C492" s="13" t="s">
        <v>435</v>
      </c>
      <c r="E492" s="12" t="s">
        <v>436</v>
      </c>
      <c r="F492" s="14">
        <v>70000</v>
      </c>
      <c r="G492" s="15">
        <v>11800000</v>
      </c>
      <c r="H492" s="15">
        <v>409025</v>
      </c>
    </row>
    <row r="493" spans="1:8">
      <c r="A493" s="12">
        <v>10</v>
      </c>
      <c r="B493" s="12">
        <v>10180</v>
      </c>
      <c r="C493" s="13" t="s">
        <v>437</v>
      </c>
      <c r="E493" s="12" t="s">
        <v>438</v>
      </c>
      <c r="F493" s="14">
        <v>0</v>
      </c>
      <c r="G493" s="15">
        <v>11800000</v>
      </c>
    </row>
    <row r="494" spans="1:8">
      <c r="A494" s="12">
        <v>10</v>
      </c>
      <c r="B494" s="12">
        <v>10180</v>
      </c>
      <c r="C494" s="13" t="s">
        <v>439</v>
      </c>
      <c r="E494" s="12" t="s">
        <v>440</v>
      </c>
      <c r="F494" s="14">
        <v>94200</v>
      </c>
      <c r="G494" s="15">
        <v>11800000</v>
      </c>
      <c r="H494" s="15">
        <v>409030</v>
      </c>
    </row>
    <row r="495" spans="1:8">
      <c r="A495" s="12">
        <v>10</v>
      </c>
      <c r="B495" s="12">
        <v>10180</v>
      </c>
      <c r="C495" s="13" t="s">
        <v>441</v>
      </c>
      <c r="E495" s="12" t="s">
        <v>442</v>
      </c>
      <c r="F495" s="14">
        <v>15000</v>
      </c>
      <c r="G495" s="15">
        <v>11800000</v>
      </c>
      <c r="H495" s="15">
        <v>409035</v>
      </c>
    </row>
    <row r="496" spans="1:8">
      <c r="A496" s="12">
        <v>10</v>
      </c>
      <c r="B496" s="12">
        <v>10180</v>
      </c>
      <c r="C496" s="13" t="s">
        <v>443</v>
      </c>
      <c r="E496" s="12" t="s">
        <v>444</v>
      </c>
      <c r="F496" s="14">
        <v>96000</v>
      </c>
      <c r="G496" s="15">
        <v>11800000</v>
      </c>
      <c r="H496" s="15">
        <v>409040</v>
      </c>
    </row>
    <row r="497" spans="1:8">
      <c r="A497" s="12">
        <v>10</v>
      </c>
      <c r="B497" s="12">
        <v>10180</v>
      </c>
      <c r="C497" s="13" t="s">
        <v>445</v>
      </c>
      <c r="E497" s="12" t="s">
        <v>446</v>
      </c>
      <c r="F497" s="14">
        <v>3200</v>
      </c>
      <c r="G497" s="15">
        <v>11800000</v>
      </c>
      <c r="H497" s="15">
        <v>407015</v>
      </c>
    </row>
    <row r="498" spans="1:8">
      <c r="A498" s="12">
        <v>10</v>
      </c>
      <c r="B498" s="12">
        <v>10180</v>
      </c>
      <c r="C498" s="13">
        <v>6610</v>
      </c>
      <c r="E498" s="12" t="s">
        <v>447</v>
      </c>
      <c r="F498" s="14">
        <v>110000</v>
      </c>
      <c r="G498" s="15">
        <v>11800000</v>
      </c>
      <c r="H498" s="15">
        <v>418500</v>
      </c>
    </row>
    <row r="499" spans="1:8">
      <c r="A499" s="12">
        <v>10</v>
      </c>
      <c r="B499" s="12">
        <v>10180</v>
      </c>
      <c r="C499" s="13">
        <v>6645</v>
      </c>
      <c r="E499" s="12" t="s">
        <v>448</v>
      </c>
      <c r="F499" s="14">
        <v>18809</v>
      </c>
      <c r="G499" s="15">
        <v>11800000</v>
      </c>
      <c r="H499" s="15">
        <v>421500</v>
      </c>
    </row>
    <row r="500" spans="1:8">
      <c r="A500" s="12">
        <v>10</v>
      </c>
      <c r="B500" s="12">
        <v>10180</v>
      </c>
      <c r="C500" s="13" t="s">
        <v>449</v>
      </c>
      <c r="E500" s="12" t="s">
        <v>450</v>
      </c>
      <c r="F500" s="14">
        <v>250000</v>
      </c>
      <c r="G500" s="15">
        <v>11800000</v>
      </c>
      <c r="H500" s="15">
        <v>426005</v>
      </c>
    </row>
    <row r="501" spans="1:8">
      <c r="A501" s="12">
        <v>10</v>
      </c>
      <c r="B501" s="12">
        <v>10180</v>
      </c>
      <c r="C501" s="13" t="s">
        <v>451</v>
      </c>
      <c r="E501" s="12" t="s">
        <v>452</v>
      </c>
      <c r="F501" s="14">
        <v>6000</v>
      </c>
      <c r="G501" s="15">
        <v>11800000</v>
      </c>
      <c r="H501" s="15">
        <v>426010</v>
      </c>
    </row>
    <row r="502" spans="1:8">
      <c r="A502" s="12">
        <v>10</v>
      </c>
      <c r="B502" s="12">
        <v>10180</v>
      </c>
      <c r="C502" s="13" t="s">
        <v>453</v>
      </c>
      <c r="E502" s="12" t="s">
        <v>454</v>
      </c>
      <c r="F502" s="14">
        <v>4400</v>
      </c>
      <c r="G502" s="15">
        <v>11800000</v>
      </c>
      <c r="H502" s="15">
        <v>426015</v>
      </c>
    </row>
    <row r="503" spans="1:8">
      <c r="A503" s="12">
        <v>10</v>
      </c>
      <c r="B503" s="12">
        <v>10180</v>
      </c>
      <c r="C503" s="13" t="s">
        <v>455</v>
      </c>
      <c r="E503" s="12" t="s">
        <v>456</v>
      </c>
      <c r="F503" s="14">
        <v>10000</v>
      </c>
      <c r="G503" s="15">
        <v>11800000</v>
      </c>
      <c r="H503" s="15">
        <v>426020</v>
      </c>
    </row>
    <row r="504" spans="1:8">
      <c r="A504" s="12">
        <v>10</v>
      </c>
      <c r="B504" s="12">
        <v>10180</v>
      </c>
      <c r="C504" s="13" t="s">
        <v>457</v>
      </c>
      <c r="E504" s="12" t="s">
        <v>458</v>
      </c>
      <c r="F504" s="14">
        <v>123552</v>
      </c>
      <c r="G504" s="15">
        <v>11800000</v>
      </c>
      <c r="H504" s="15">
        <v>428505</v>
      </c>
    </row>
    <row r="505" spans="1:8">
      <c r="A505" s="12">
        <v>10</v>
      </c>
      <c r="B505" s="12">
        <v>10180</v>
      </c>
      <c r="C505" s="13">
        <v>6900</v>
      </c>
      <c r="E505" s="12" t="s">
        <v>115</v>
      </c>
      <c r="F505" s="14">
        <v>70000</v>
      </c>
      <c r="G505" s="15">
        <v>11800000</v>
      </c>
      <c r="H505" s="15">
        <v>435000</v>
      </c>
    </row>
    <row r="506" spans="1:8">
      <c r="A506" s="12">
        <v>10</v>
      </c>
      <c r="B506" s="12">
        <v>10180</v>
      </c>
      <c r="C506" s="13">
        <v>6911</v>
      </c>
      <c r="E506" s="12" t="s">
        <v>459</v>
      </c>
      <c r="F506" s="14">
        <v>36728</v>
      </c>
      <c r="G506" s="15">
        <v>11800000</v>
      </c>
      <c r="H506" s="15">
        <v>436505</v>
      </c>
    </row>
    <row r="507" spans="1:8">
      <c r="A507" s="12">
        <v>10</v>
      </c>
      <c r="B507" s="12">
        <v>10180</v>
      </c>
      <c r="C507" s="13">
        <v>6912</v>
      </c>
      <c r="E507" s="12" t="s">
        <v>116</v>
      </c>
      <c r="F507" s="14">
        <v>156040</v>
      </c>
      <c r="G507" s="15">
        <v>11800000</v>
      </c>
      <c r="H507" s="15">
        <v>436000</v>
      </c>
    </row>
    <row r="508" spans="1:8">
      <c r="A508" s="12">
        <v>10</v>
      </c>
      <c r="B508" s="12">
        <v>10180</v>
      </c>
      <c r="C508" s="13" t="s">
        <v>460</v>
      </c>
      <c r="E508" s="12" t="s">
        <v>461</v>
      </c>
      <c r="F508" s="14">
        <v>0</v>
      </c>
      <c r="G508" s="15">
        <v>11800000</v>
      </c>
      <c r="H508" s="15">
        <v>436005</v>
      </c>
    </row>
    <row r="509" spans="1:8">
      <c r="A509" s="12">
        <v>10</v>
      </c>
      <c r="B509" s="12">
        <v>10180</v>
      </c>
      <c r="C509" s="13">
        <v>6920</v>
      </c>
      <c r="E509" s="12" t="s">
        <v>117</v>
      </c>
      <c r="F509" s="14">
        <v>0</v>
      </c>
      <c r="G509" s="15">
        <v>11800000</v>
      </c>
      <c r="H509" s="15">
        <v>437500</v>
      </c>
    </row>
    <row r="510" spans="1:8">
      <c r="A510" s="12">
        <v>10</v>
      </c>
      <c r="B510" s="12">
        <v>10180</v>
      </c>
      <c r="C510" s="13" t="s">
        <v>462</v>
      </c>
      <c r="E510" s="12" t="s">
        <v>463</v>
      </c>
      <c r="F510" s="14">
        <v>1500</v>
      </c>
      <c r="G510" s="15">
        <v>11800000</v>
      </c>
      <c r="H510" s="15">
        <v>438050</v>
      </c>
    </row>
    <row r="511" spans="1:8">
      <c r="A511" s="12">
        <v>10</v>
      </c>
      <c r="B511" s="12">
        <v>10180</v>
      </c>
      <c r="C511" s="13" t="s">
        <v>464</v>
      </c>
      <c r="E511" s="12" t="s">
        <v>465</v>
      </c>
      <c r="F511" s="14">
        <v>5000</v>
      </c>
      <c r="G511" s="15">
        <v>11800000</v>
      </c>
      <c r="H511" s="15">
        <v>438060</v>
      </c>
    </row>
    <row r="512" spans="1:8">
      <c r="A512" s="12">
        <v>10</v>
      </c>
      <c r="B512" s="12">
        <v>10180</v>
      </c>
      <c r="C512" s="13" t="s">
        <v>466</v>
      </c>
      <c r="E512" s="12" t="s">
        <v>467</v>
      </c>
      <c r="F512" s="14">
        <v>2500</v>
      </c>
      <c r="G512" s="15">
        <v>11800000</v>
      </c>
      <c r="H512" s="15">
        <v>438055</v>
      </c>
    </row>
    <row r="513" spans="1:8">
      <c r="A513" s="12">
        <v>10</v>
      </c>
      <c r="B513" s="12">
        <v>10180</v>
      </c>
      <c r="C513" s="13" t="s">
        <v>468</v>
      </c>
      <c r="E513" s="12" t="s">
        <v>469</v>
      </c>
      <c r="F513" s="14">
        <v>1400</v>
      </c>
      <c r="G513" s="15">
        <v>11800000</v>
      </c>
      <c r="H513" s="15">
        <v>438075</v>
      </c>
    </row>
    <row r="514" spans="1:8">
      <c r="A514" s="12">
        <v>10</v>
      </c>
      <c r="B514" s="12">
        <v>10180</v>
      </c>
      <c r="C514" s="13" t="s">
        <v>470</v>
      </c>
      <c r="E514" s="12" t="s">
        <v>471</v>
      </c>
      <c r="F514" s="14">
        <v>0</v>
      </c>
      <c r="G514" s="15">
        <v>11800000</v>
      </c>
      <c r="H514" s="15">
        <v>438545</v>
      </c>
    </row>
    <row r="515" spans="1:8">
      <c r="A515" s="12">
        <v>10</v>
      </c>
      <c r="B515" s="12">
        <v>10180</v>
      </c>
      <c r="C515" s="13" t="s">
        <v>472</v>
      </c>
      <c r="E515" s="12" t="s">
        <v>473</v>
      </c>
      <c r="F515" s="14">
        <v>2000</v>
      </c>
      <c r="G515" s="15">
        <v>11800000</v>
      </c>
      <c r="H515" s="15">
        <v>439550</v>
      </c>
    </row>
    <row r="516" spans="1:8">
      <c r="A516" s="12">
        <v>10</v>
      </c>
      <c r="B516" s="12">
        <v>10180</v>
      </c>
      <c r="C516" s="13" t="s">
        <v>474</v>
      </c>
      <c r="E516" s="12" t="s">
        <v>475</v>
      </c>
      <c r="F516" s="14">
        <v>7500</v>
      </c>
      <c r="G516" s="15">
        <v>11800000</v>
      </c>
      <c r="H516" s="15">
        <v>439560</v>
      </c>
    </row>
    <row r="517" spans="1:8">
      <c r="A517" s="12">
        <v>10</v>
      </c>
      <c r="B517" s="12">
        <v>10180</v>
      </c>
      <c r="C517" s="13" t="s">
        <v>476</v>
      </c>
      <c r="E517" s="12" t="s">
        <v>477</v>
      </c>
      <c r="F517" s="14">
        <v>3700</v>
      </c>
      <c r="G517" s="15">
        <v>11800000</v>
      </c>
      <c r="H517" s="15">
        <v>439555</v>
      </c>
    </row>
    <row r="518" spans="1:8">
      <c r="A518" s="12">
        <v>10</v>
      </c>
      <c r="B518" s="12">
        <v>10180</v>
      </c>
      <c r="C518" s="13" t="s">
        <v>478</v>
      </c>
      <c r="E518" s="12" t="s">
        <v>479</v>
      </c>
      <c r="F518" s="14">
        <v>600</v>
      </c>
      <c r="G518" s="15">
        <v>11800000</v>
      </c>
      <c r="H518" s="15">
        <v>439570</v>
      </c>
    </row>
    <row r="519" spans="1:8">
      <c r="A519" s="12">
        <v>10</v>
      </c>
      <c r="B519" s="12">
        <v>10180</v>
      </c>
      <c r="C519" s="13">
        <v>6955</v>
      </c>
      <c r="E519" s="12" t="s">
        <v>141</v>
      </c>
      <c r="F519" s="14">
        <v>2500</v>
      </c>
      <c r="G519" s="15">
        <v>11800000</v>
      </c>
      <c r="H519" s="15">
        <v>440000</v>
      </c>
    </row>
    <row r="520" spans="1:8">
      <c r="A520" s="12">
        <v>10</v>
      </c>
      <c r="B520" s="12">
        <v>10180</v>
      </c>
      <c r="C520" s="13">
        <v>7010</v>
      </c>
      <c r="E520" s="12" t="s">
        <v>122</v>
      </c>
      <c r="F520" s="14">
        <v>9000</v>
      </c>
      <c r="G520" s="15">
        <v>11800000</v>
      </c>
      <c r="H520" s="15">
        <v>441500</v>
      </c>
    </row>
    <row r="521" spans="1:8">
      <c r="A521" s="12">
        <v>10</v>
      </c>
      <c r="B521" s="12">
        <v>10180</v>
      </c>
      <c r="C521" s="13">
        <v>7012</v>
      </c>
      <c r="E521" s="12" t="s">
        <v>164</v>
      </c>
      <c r="F521" s="14">
        <v>5400</v>
      </c>
      <c r="G521" s="15">
        <v>11800000</v>
      </c>
      <c r="H521" s="15">
        <v>442000</v>
      </c>
    </row>
    <row r="522" spans="1:8">
      <c r="A522" s="12">
        <v>10</v>
      </c>
      <c r="B522" s="12">
        <v>10180</v>
      </c>
      <c r="C522" s="13">
        <v>7013</v>
      </c>
      <c r="E522" s="12" t="s">
        <v>123</v>
      </c>
      <c r="F522" s="14">
        <v>12000</v>
      </c>
      <c r="G522" s="15">
        <v>11800000</v>
      </c>
      <c r="H522" s="15">
        <v>442500</v>
      </c>
    </row>
    <row r="523" spans="1:8">
      <c r="A523" s="12">
        <v>10</v>
      </c>
      <c r="B523" s="12">
        <v>10180</v>
      </c>
      <c r="C523" s="13">
        <v>7015</v>
      </c>
      <c r="E523" s="12" t="s">
        <v>124</v>
      </c>
      <c r="F523" s="14">
        <v>3000</v>
      </c>
      <c r="G523" s="15">
        <v>11800000</v>
      </c>
      <c r="H523" s="15">
        <v>443000</v>
      </c>
    </row>
    <row r="524" spans="1:8">
      <c r="A524" s="12">
        <v>10</v>
      </c>
      <c r="B524" s="12">
        <v>10180</v>
      </c>
      <c r="C524" s="13">
        <v>7020</v>
      </c>
      <c r="E524" s="12" t="s">
        <v>125</v>
      </c>
      <c r="F524" s="14">
        <v>3500</v>
      </c>
      <c r="G524" s="15">
        <v>11800000</v>
      </c>
      <c r="H524" s="15">
        <v>443500</v>
      </c>
    </row>
    <row r="525" spans="1:8">
      <c r="A525" s="12">
        <v>10</v>
      </c>
      <c r="B525" s="12">
        <v>10180</v>
      </c>
      <c r="C525" s="13">
        <v>7030</v>
      </c>
      <c r="E525" s="12" t="s">
        <v>126</v>
      </c>
      <c r="F525" s="14">
        <v>6500</v>
      </c>
      <c r="G525" s="15">
        <v>11800000</v>
      </c>
      <c r="H525" s="15">
        <v>444000</v>
      </c>
    </row>
    <row r="526" spans="1:8">
      <c r="A526" s="12">
        <v>10</v>
      </c>
      <c r="B526" s="12">
        <v>10180</v>
      </c>
      <c r="C526" s="13">
        <v>7040</v>
      </c>
      <c r="E526" s="12" t="s">
        <v>127</v>
      </c>
      <c r="F526" s="14">
        <v>2000</v>
      </c>
      <c r="G526" s="15">
        <v>11800000</v>
      </c>
      <c r="H526" s="15">
        <v>444500</v>
      </c>
    </row>
    <row r="527" spans="1:8">
      <c r="A527" s="12">
        <v>10</v>
      </c>
      <c r="B527" s="12">
        <v>10180</v>
      </c>
      <c r="C527" s="13" t="s">
        <v>480</v>
      </c>
      <c r="E527" s="12" t="s">
        <v>481</v>
      </c>
      <c r="F527" s="14">
        <v>0</v>
      </c>
      <c r="G527" s="15">
        <v>11800000</v>
      </c>
      <c r="H527" s="15">
        <v>447255</v>
      </c>
    </row>
    <row r="528" spans="1:8">
      <c r="A528" s="12">
        <v>10</v>
      </c>
      <c r="B528" s="12">
        <v>10180</v>
      </c>
      <c r="C528" s="13">
        <v>7057</v>
      </c>
      <c r="E528" s="12" t="s">
        <v>482</v>
      </c>
      <c r="F528" s="14">
        <v>2000</v>
      </c>
      <c r="G528" s="15">
        <v>11800000</v>
      </c>
      <c r="H528" s="15">
        <v>453210</v>
      </c>
    </row>
    <row r="529" spans="1:8">
      <c r="A529" s="12">
        <v>10</v>
      </c>
      <c r="B529" s="12">
        <v>10180</v>
      </c>
      <c r="C529" s="13">
        <v>7105</v>
      </c>
      <c r="E529" s="12" t="s">
        <v>483</v>
      </c>
      <c r="F529" s="14">
        <v>1000</v>
      </c>
      <c r="G529" s="15">
        <v>11800000</v>
      </c>
      <c r="H529" s="15">
        <v>450000</v>
      </c>
    </row>
    <row r="530" spans="1:8">
      <c r="A530" s="12">
        <v>10</v>
      </c>
      <c r="B530" s="12">
        <v>10180</v>
      </c>
      <c r="C530" s="13">
        <v>7110</v>
      </c>
      <c r="E530" s="12" t="s">
        <v>128</v>
      </c>
      <c r="F530" s="14">
        <v>2300</v>
      </c>
      <c r="G530" s="15">
        <v>11800000</v>
      </c>
      <c r="H530" s="15">
        <v>451000</v>
      </c>
    </row>
    <row r="531" spans="1:8">
      <c r="A531" s="12">
        <v>10</v>
      </c>
      <c r="B531" s="12">
        <v>10180</v>
      </c>
      <c r="C531" s="13" t="s">
        <v>484</v>
      </c>
      <c r="E531" s="12" t="s">
        <v>485</v>
      </c>
      <c r="F531" s="14">
        <v>20375</v>
      </c>
      <c r="G531" s="15">
        <v>11800000</v>
      </c>
      <c r="H531" s="15">
        <v>451020</v>
      </c>
    </row>
    <row r="532" spans="1:8">
      <c r="A532" s="12">
        <v>10</v>
      </c>
      <c r="B532" s="12">
        <v>10180</v>
      </c>
      <c r="C532" s="13" t="s">
        <v>486</v>
      </c>
      <c r="E532" s="12" t="s">
        <v>487</v>
      </c>
      <c r="F532" s="14">
        <v>0</v>
      </c>
      <c r="G532" s="15">
        <v>11800000</v>
      </c>
      <c r="H532" s="15">
        <v>451090</v>
      </c>
    </row>
    <row r="533" spans="1:8">
      <c r="A533" s="12">
        <v>10</v>
      </c>
      <c r="B533" s="12">
        <v>10180</v>
      </c>
      <c r="C533" s="13" t="s">
        <v>488</v>
      </c>
      <c r="E533" s="12" t="s">
        <v>489</v>
      </c>
      <c r="F533" s="14">
        <v>2500</v>
      </c>
      <c r="G533" s="15">
        <v>11800000</v>
      </c>
      <c r="H533" s="15">
        <v>451005</v>
      </c>
    </row>
    <row r="534" spans="1:8">
      <c r="A534" s="12">
        <v>10</v>
      </c>
      <c r="B534" s="12">
        <v>10180</v>
      </c>
      <c r="C534" s="13" t="s">
        <v>490</v>
      </c>
      <c r="E534" s="12" t="s">
        <v>491</v>
      </c>
      <c r="F534" s="14">
        <v>0</v>
      </c>
      <c r="G534" s="15">
        <v>11800000</v>
      </c>
      <c r="H534" s="15">
        <v>451010</v>
      </c>
    </row>
    <row r="535" spans="1:8">
      <c r="A535" s="12">
        <v>10</v>
      </c>
      <c r="B535" s="12">
        <v>10180</v>
      </c>
      <c r="C535" s="13" t="s">
        <v>492</v>
      </c>
      <c r="E535" s="12" t="s">
        <v>493</v>
      </c>
      <c r="F535" s="14">
        <v>0</v>
      </c>
      <c r="G535" s="15">
        <v>11800000</v>
      </c>
      <c r="H535" s="15">
        <v>451100</v>
      </c>
    </row>
    <row r="536" spans="1:8">
      <c r="A536" s="12">
        <v>10</v>
      </c>
      <c r="B536" s="12">
        <v>10180</v>
      </c>
      <c r="C536" s="13" t="s">
        <v>494</v>
      </c>
      <c r="E536" s="12" t="s">
        <v>495</v>
      </c>
      <c r="F536" s="14">
        <v>0</v>
      </c>
      <c r="G536" s="15">
        <v>11800000</v>
      </c>
      <c r="H536" s="15">
        <v>451030</v>
      </c>
    </row>
    <row r="537" spans="1:8">
      <c r="A537" s="12">
        <v>10</v>
      </c>
      <c r="B537" s="12">
        <v>10180</v>
      </c>
      <c r="C537" s="13" t="s">
        <v>496</v>
      </c>
      <c r="E537" s="12" t="s">
        <v>497</v>
      </c>
      <c r="F537" s="14">
        <v>0</v>
      </c>
      <c r="G537" s="15">
        <v>11800000</v>
      </c>
    </row>
    <row r="538" spans="1:8">
      <c r="A538" s="12">
        <v>10</v>
      </c>
      <c r="B538" s="12">
        <v>10180</v>
      </c>
      <c r="C538" s="13" t="s">
        <v>498</v>
      </c>
      <c r="E538" s="12" t="s">
        <v>499</v>
      </c>
      <c r="F538" s="14">
        <v>0</v>
      </c>
      <c r="G538" s="15">
        <v>11800000</v>
      </c>
      <c r="H538" s="15">
        <v>451100</v>
      </c>
    </row>
    <row r="539" spans="1:8">
      <c r="A539" s="12">
        <v>10</v>
      </c>
      <c r="B539" s="12">
        <v>10180</v>
      </c>
      <c r="C539" s="13" t="s">
        <v>500</v>
      </c>
      <c r="E539" s="12" t="s">
        <v>501</v>
      </c>
      <c r="F539" s="14">
        <v>4600</v>
      </c>
      <c r="G539" s="15">
        <v>11800000</v>
      </c>
      <c r="H539" s="15">
        <v>451035</v>
      </c>
    </row>
    <row r="540" spans="1:8">
      <c r="A540" s="12">
        <v>10</v>
      </c>
      <c r="B540" s="12">
        <v>10180</v>
      </c>
      <c r="C540" s="13" t="s">
        <v>502</v>
      </c>
      <c r="E540" s="12" t="s">
        <v>503</v>
      </c>
      <c r="F540" s="14">
        <v>0</v>
      </c>
      <c r="G540" s="15">
        <v>11800000</v>
      </c>
      <c r="H540" s="15">
        <v>451040</v>
      </c>
    </row>
    <row r="541" spans="1:8">
      <c r="A541" s="12">
        <v>10</v>
      </c>
      <c r="B541" s="12">
        <v>10180</v>
      </c>
      <c r="C541" s="13" t="s">
        <v>504</v>
      </c>
      <c r="E541" s="12" t="s">
        <v>505</v>
      </c>
      <c r="F541" s="14">
        <v>1000</v>
      </c>
      <c r="G541" s="15">
        <v>11800000</v>
      </c>
      <c r="H541" s="15">
        <v>451045</v>
      </c>
    </row>
    <row r="542" spans="1:8">
      <c r="A542" s="12">
        <v>10</v>
      </c>
      <c r="B542" s="12">
        <v>10180</v>
      </c>
      <c r="C542" s="13">
        <v>7120</v>
      </c>
      <c r="E542" s="12" t="s">
        <v>188</v>
      </c>
      <c r="F542" s="14">
        <v>0</v>
      </c>
      <c r="G542" s="15">
        <v>11800000</v>
      </c>
      <c r="H542" s="15">
        <v>453000</v>
      </c>
    </row>
    <row r="543" spans="1:8">
      <c r="A543" s="12">
        <v>10</v>
      </c>
      <c r="B543" s="12">
        <v>10180</v>
      </c>
      <c r="C543" s="13" t="s">
        <v>506</v>
      </c>
      <c r="E543" s="12" t="s">
        <v>507</v>
      </c>
      <c r="F543" s="14">
        <v>100</v>
      </c>
      <c r="G543" s="15">
        <v>11800000</v>
      </c>
      <c r="H543" s="15">
        <v>453050</v>
      </c>
    </row>
    <row r="544" spans="1:8">
      <c r="A544" s="12">
        <v>10</v>
      </c>
      <c r="B544" s="12">
        <v>10180</v>
      </c>
      <c r="C544" s="13" t="s">
        <v>508</v>
      </c>
      <c r="E544" s="12" t="s">
        <v>509</v>
      </c>
      <c r="F544" s="14">
        <v>7500</v>
      </c>
      <c r="G544" s="15">
        <v>11800000</v>
      </c>
      <c r="H544" s="15">
        <v>453055</v>
      </c>
    </row>
    <row r="545" spans="1:8">
      <c r="A545" s="12">
        <v>10</v>
      </c>
      <c r="B545" s="12">
        <v>10180</v>
      </c>
      <c r="C545" s="13" t="s">
        <v>510</v>
      </c>
      <c r="E545" s="12" t="s">
        <v>511</v>
      </c>
      <c r="F545" s="14">
        <v>4000</v>
      </c>
      <c r="G545" s="15">
        <v>11800000</v>
      </c>
      <c r="H545" s="15">
        <v>453060</v>
      </c>
    </row>
    <row r="546" spans="1:8">
      <c r="A546" s="12">
        <v>10</v>
      </c>
      <c r="B546" s="12">
        <v>10180</v>
      </c>
      <c r="C546" s="13" t="s">
        <v>512</v>
      </c>
      <c r="E546" s="12" t="s">
        <v>513</v>
      </c>
      <c r="F546" s="14">
        <v>4000</v>
      </c>
      <c r="G546" s="15">
        <v>11800000</v>
      </c>
      <c r="H546" s="15">
        <v>453060</v>
      </c>
    </row>
    <row r="548" spans="1:8">
      <c r="B548" s="12" t="s">
        <v>514</v>
      </c>
    </row>
    <row r="549" spans="1:8">
      <c r="A549" s="12">
        <v>10</v>
      </c>
      <c r="B549" s="12">
        <v>10181</v>
      </c>
      <c r="C549" s="13">
        <v>6620</v>
      </c>
      <c r="E549" s="12" t="s">
        <v>221</v>
      </c>
      <c r="F549" s="14">
        <v>2000</v>
      </c>
      <c r="G549" s="15">
        <v>11881000</v>
      </c>
      <c r="H549" s="15">
        <v>419000</v>
      </c>
    </row>
    <row r="550" spans="1:8">
      <c r="A550" s="12">
        <v>10</v>
      </c>
      <c r="B550" s="12">
        <v>10181</v>
      </c>
      <c r="C550" s="13">
        <v>6630</v>
      </c>
      <c r="E550" s="12" t="s">
        <v>515</v>
      </c>
      <c r="F550" s="14">
        <v>1500</v>
      </c>
      <c r="G550" s="15">
        <v>11881000</v>
      </c>
      <c r="H550" s="15">
        <v>420000</v>
      </c>
    </row>
    <row r="551" spans="1:8">
      <c r="A551" s="12">
        <v>10</v>
      </c>
      <c r="B551" s="12">
        <v>10181</v>
      </c>
      <c r="C551" s="13">
        <v>6650</v>
      </c>
      <c r="E551" s="12" t="s">
        <v>516</v>
      </c>
      <c r="F551" s="14">
        <v>0</v>
      </c>
      <c r="G551" s="15">
        <v>11881000</v>
      </c>
      <c r="H551" s="15">
        <v>421750</v>
      </c>
    </row>
    <row r="552" spans="1:8">
      <c r="A552" s="12">
        <v>10</v>
      </c>
      <c r="B552" s="12">
        <v>10181</v>
      </c>
      <c r="C552" s="13">
        <v>6660</v>
      </c>
      <c r="E552" s="12" t="s">
        <v>517</v>
      </c>
      <c r="F552" s="14">
        <v>0</v>
      </c>
    </row>
    <row r="553" spans="1:8">
      <c r="A553" s="12">
        <v>10</v>
      </c>
      <c r="B553" s="12">
        <v>10181</v>
      </c>
      <c r="C553" s="13">
        <v>6670</v>
      </c>
      <c r="E553" s="12" t="s">
        <v>518</v>
      </c>
      <c r="F553" s="14">
        <v>0</v>
      </c>
    </row>
    <row r="554" spans="1:8">
      <c r="A554" s="12">
        <v>10</v>
      </c>
      <c r="B554" s="12">
        <v>10181</v>
      </c>
      <c r="C554" s="13">
        <v>6680</v>
      </c>
      <c r="E554" s="12" t="s">
        <v>519</v>
      </c>
      <c r="F554" s="14">
        <v>0</v>
      </c>
    </row>
    <row r="555" spans="1:8">
      <c r="A555" s="12">
        <v>10</v>
      </c>
      <c r="B555" s="12">
        <v>10181</v>
      </c>
      <c r="C555" s="13">
        <v>6900</v>
      </c>
      <c r="E555" s="12" t="s">
        <v>520</v>
      </c>
      <c r="F555" s="14">
        <v>4000</v>
      </c>
      <c r="G555" s="15">
        <v>11881000</v>
      </c>
      <c r="H555" s="15">
        <v>435000</v>
      </c>
    </row>
    <row r="556" spans="1:8">
      <c r="A556" s="12">
        <v>10</v>
      </c>
      <c r="B556" s="12">
        <v>10181</v>
      </c>
      <c r="C556" s="13">
        <v>7015</v>
      </c>
      <c r="E556" s="12" t="s">
        <v>124</v>
      </c>
      <c r="F556" s="14">
        <v>0</v>
      </c>
      <c r="G556" s="15">
        <v>11881000</v>
      </c>
      <c r="H556" s="15">
        <v>443000</v>
      </c>
    </row>
    <row r="557" spans="1:8">
      <c r="A557" s="12">
        <v>10</v>
      </c>
      <c r="B557" s="12">
        <v>10181</v>
      </c>
      <c r="C557" s="13">
        <v>7110</v>
      </c>
      <c r="E557" s="12" t="s">
        <v>128</v>
      </c>
      <c r="F557" s="14">
        <v>0</v>
      </c>
      <c r="G557" s="15">
        <v>11881000</v>
      </c>
      <c r="H557" s="15">
        <v>451000</v>
      </c>
    </row>
    <row r="558" spans="1:8">
      <c r="A558" s="12">
        <v>10</v>
      </c>
      <c r="B558" s="12">
        <v>10181</v>
      </c>
      <c r="C558" s="13">
        <v>7120</v>
      </c>
      <c r="E558" s="12" t="s">
        <v>188</v>
      </c>
      <c r="F558" s="14">
        <v>600</v>
      </c>
      <c r="G558" s="15">
        <v>11881000</v>
      </c>
      <c r="H558" s="15">
        <v>453000</v>
      </c>
    </row>
    <row r="560" spans="1:8">
      <c r="B560" s="12" t="s">
        <v>521</v>
      </c>
    </row>
    <row r="561" spans="1:8">
      <c r="A561" s="12">
        <v>10</v>
      </c>
      <c r="B561" s="12">
        <v>10182</v>
      </c>
      <c r="C561" s="13">
        <v>6620</v>
      </c>
      <c r="E561" s="12" t="s">
        <v>221</v>
      </c>
      <c r="F561" s="14">
        <v>400</v>
      </c>
      <c r="G561" s="15">
        <v>11882000</v>
      </c>
      <c r="H561" s="15">
        <v>419000</v>
      </c>
    </row>
    <row r="562" spans="1:8">
      <c r="A562" s="12">
        <v>10</v>
      </c>
      <c r="B562" s="12">
        <v>10182</v>
      </c>
      <c r="C562" s="13">
        <v>6630</v>
      </c>
      <c r="E562" s="12" t="s">
        <v>515</v>
      </c>
      <c r="F562" s="14">
        <v>8400</v>
      </c>
      <c r="G562" s="15">
        <v>11882000</v>
      </c>
      <c r="H562" s="15">
        <v>420000</v>
      </c>
    </row>
    <row r="563" spans="1:8">
      <c r="A563" s="12">
        <v>10</v>
      </c>
      <c r="B563" s="12">
        <v>10182</v>
      </c>
      <c r="C563" s="13">
        <v>6670</v>
      </c>
      <c r="E563" s="12" t="s">
        <v>518</v>
      </c>
      <c r="F563" s="14">
        <v>7600</v>
      </c>
      <c r="G563" s="15">
        <v>11882000</v>
      </c>
      <c r="H563" s="15">
        <v>424000</v>
      </c>
    </row>
    <row r="564" spans="1:8">
      <c r="A564" s="12">
        <v>10</v>
      </c>
      <c r="B564" s="12">
        <v>10182</v>
      </c>
      <c r="C564" s="13">
        <v>6680</v>
      </c>
      <c r="E564" s="12" t="s">
        <v>519</v>
      </c>
      <c r="F564" s="14">
        <v>700</v>
      </c>
      <c r="G564" s="15">
        <v>11882000</v>
      </c>
      <c r="H564" s="15">
        <v>424250</v>
      </c>
    </row>
    <row r="565" spans="1:8">
      <c r="A565" s="12">
        <v>10</v>
      </c>
      <c r="B565" s="12">
        <v>10182</v>
      </c>
      <c r="C565" s="13">
        <v>6695</v>
      </c>
      <c r="E565" s="12" t="s">
        <v>522</v>
      </c>
      <c r="F565" s="14">
        <v>75</v>
      </c>
      <c r="G565" s="15">
        <v>11882000</v>
      </c>
      <c r="H565" s="15">
        <v>425500</v>
      </c>
    </row>
    <row r="566" spans="1:8">
      <c r="A566" s="12">
        <v>10</v>
      </c>
      <c r="B566" s="12">
        <v>10182</v>
      </c>
      <c r="C566" s="13">
        <v>6900</v>
      </c>
      <c r="E566" s="12" t="s">
        <v>520</v>
      </c>
      <c r="F566" s="14">
        <v>600</v>
      </c>
      <c r="G566" s="15">
        <v>11882000</v>
      </c>
      <c r="H566" s="15">
        <v>435000</v>
      </c>
    </row>
    <row r="567" spans="1:8">
      <c r="A567" s="12">
        <v>10</v>
      </c>
      <c r="B567" s="12">
        <v>10182</v>
      </c>
      <c r="C567" s="13">
        <v>6930</v>
      </c>
      <c r="E567" s="12" t="s">
        <v>137</v>
      </c>
      <c r="F567" s="14">
        <v>250</v>
      </c>
      <c r="G567" s="15">
        <v>11882000</v>
      </c>
      <c r="H567" s="15">
        <v>438000</v>
      </c>
    </row>
    <row r="568" spans="1:8">
      <c r="A568" s="12">
        <v>10</v>
      </c>
      <c r="B568" s="12">
        <v>10182</v>
      </c>
      <c r="C568" s="13">
        <v>7010</v>
      </c>
      <c r="E568" s="12" t="s">
        <v>122</v>
      </c>
      <c r="F568" s="14">
        <v>1000</v>
      </c>
      <c r="G568" s="15">
        <v>11882000</v>
      </c>
      <c r="H568" s="15">
        <v>441500</v>
      </c>
    </row>
    <row r="569" spans="1:8">
      <c r="A569" s="12">
        <v>10</v>
      </c>
      <c r="B569" s="12">
        <v>10182</v>
      </c>
      <c r="C569" s="13">
        <v>7013</v>
      </c>
      <c r="E569" s="12" t="s">
        <v>123</v>
      </c>
      <c r="F569" s="14">
        <v>5000</v>
      </c>
      <c r="G569" s="15">
        <v>11882000</v>
      </c>
      <c r="H569" s="15">
        <v>442500</v>
      </c>
    </row>
    <row r="570" spans="1:8">
      <c r="A570" s="12">
        <v>10</v>
      </c>
      <c r="B570" s="12">
        <v>10182</v>
      </c>
      <c r="C570" s="13">
        <v>7015</v>
      </c>
      <c r="E570" s="12" t="s">
        <v>124</v>
      </c>
      <c r="F570" s="14">
        <v>750</v>
      </c>
      <c r="G570" s="15">
        <v>11882000</v>
      </c>
      <c r="H570" s="15">
        <v>443000</v>
      </c>
    </row>
    <row r="571" spans="1:8">
      <c r="A571" s="12">
        <v>10</v>
      </c>
      <c r="B571" s="12">
        <v>10182</v>
      </c>
      <c r="C571" s="13">
        <v>7110</v>
      </c>
      <c r="E571" s="12" t="s">
        <v>128</v>
      </c>
      <c r="F571" s="14">
        <v>500</v>
      </c>
      <c r="G571" s="15">
        <v>11882000</v>
      </c>
      <c r="H571" s="15">
        <v>451000</v>
      </c>
    </row>
    <row r="572" spans="1:8">
      <c r="A572" s="12">
        <v>10</v>
      </c>
      <c r="B572" s="12">
        <v>10182</v>
      </c>
      <c r="C572" s="13" t="s">
        <v>523</v>
      </c>
      <c r="E572" s="12" t="s">
        <v>524</v>
      </c>
      <c r="F572" s="14">
        <v>0</v>
      </c>
      <c r="G572" s="15">
        <v>11882000</v>
      </c>
      <c r="H572" s="15">
        <v>451050</v>
      </c>
    </row>
    <row r="573" spans="1:8">
      <c r="A573" s="12">
        <v>10</v>
      </c>
      <c r="B573" s="12">
        <v>10182</v>
      </c>
      <c r="C573" s="13">
        <v>7120</v>
      </c>
      <c r="E573" s="12" t="s">
        <v>188</v>
      </c>
      <c r="F573" s="14">
        <v>500</v>
      </c>
      <c r="G573" s="15">
        <v>11882000</v>
      </c>
      <c r="H573" s="15">
        <v>453000</v>
      </c>
    </row>
    <row r="574" spans="1:8">
      <c r="A574" s="12">
        <v>10</v>
      </c>
      <c r="B574" s="12">
        <v>10182</v>
      </c>
      <c r="C574" s="13">
        <v>7135</v>
      </c>
      <c r="E574" s="12" t="s">
        <v>525</v>
      </c>
      <c r="F574" s="14">
        <v>2800</v>
      </c>
      <c r="G574" s="15">
        <v>11882000</v>
      </c>
      <c r="H574" s="15">
        <v>446070</v>
      </c>
    </row>
    <row r="575" spans="1:8">
      <c r="A575" s="12">
        <v>10</v>
      </c>
      <c r="B575" s="12">
        <v>10182</v>
      </c>
      <c r="C575" s="13">
        <v>7145</v>
      </c>
      <c r="E575" s="12" t="s">
        <v>526</v>
      </c>
      <c r="F575" s="14">
        <v>100</v>
      </c>
      <c r="G575" s="15">
        <v>11882000</v>
      </c>
      <c r="H575" s="15">
        <v>446080</v>
      </c>
    </row>
    <row r="577" spans="1:8">
      <c r="B577" s="12" t="s">
        <v>527</v>
      </c>
    </row>
    <row r="578" spans="1:8">
      <c r="A578" s="12">
        <v>10</v>
      </c>
      <c r="B578" s="12">
        <v>10184</v>
      </c>
      <c r="C578" s="13">
        <v>3230</v>
      </c>
      <c r="E578" s="12" t="s">
        <v>528</v>
      </c>
      <c r="F578" s="14">
        <v>-40000</v>
      </c>
      <c r="G578" s="15">
        <v>11884000</v>
      </c>
      <c r="H578" s="15">
        <v>304090</v>
      </c>
    </row>
    <row r="579" spans="1:8">
      <c r="A579" s="12">
        <v>10</v>
      </c>
      <c r="B579" s="12">
        <v>10184</v>
      </c>
      <c r="C579" s="13">
        <v>5245</v>
      </c>
      <c r="E579" s="12" t="s">
        <v>529</v>
      </c>
      <c r="F579" s="14">
        <v>0</v>
      </c>
      <c r="G579" s="15">
        <v>11884000</v>
      </c>
      <c r="H579" s="15">
        <v>327000</v>
      </c>
    </row>
    <row r="580" spans="1:8">
      <c r="A580" s="12">
        <v>10</v>
      </c>
      <c r="B580" s="12">
        <v>10184</v>
      </c>
      <c r="C580" s="13">
        <v>6120</v>
      </c>
      <c r="E580" s="12" t="s">
        <v>107</v>
      </c>
      <c r="F580" s="14">
        <v>85161</v>
      </c>
      <c r="G580" s="15">
        <v>11884000</v>
      </c>
      <c r="H580" s="15">
        <v>401000</v>
      </c>
    </row>
    <row r="581" spans="1:8">
      <c r="A581" s="12">
        <v>10</v>
      </c>
      <c r="B581" s="12">
        <v>10184</v>
      </c>
      <c r="C581" s="13" t="s">
        <v>530</v>
      </c>
      <c r="E581" s="12" t="s">
        <v>531</v>
      </c>
      <c r="F581" s="14">
        <v>17000</v>
      </c>
      <c r="G581" s="15">
        <v>11884184</v>
      </c>
      <c r="H581" s="15">
        <v>401000</v>
      </c>
    </row>
    <row r="582" spans="1:8">
      <c r="A582" s="12">
        <v>10</v>
      </c>
      <c r="B582" s="12">
        <v>10184</v>
      </c>
      <c r="C582" s="13">
        <v>6125</v>
      </c>
      <c r="E582" s="12" t="s">
        <v>191</v>
      </c>
      <c r="F582" s="14">
        <v>28530</v>
      </c>
      <c r="G582" s="15">
        <v>11884000</v>
      </c>
      <c r="H582" s="15">
        <v>401125</v>
      </c>
    </row>
    <row r="583" spans="1:8">
      <c r="A583" s="12">
        <v>10</v>
      </c>
      <c r="B583" s="12">
        <v>10184</v>
      </c>
      <c r="C583" s="13" t="s">
        <v>421</v>
      </c>
      <c r="E583" s="12" t="s">
        <v>532</v>
      </c>
      <c r="F583" s="14">
        <v>1100</v>
      </c>
      <c r="G583" s="15">
        <v>11884000</v>
      </c>
      <c r="H583" s="15">
        <v>401126</v>
      </c>
    </row>
    <row r="584" spans="1:8">
      <c r="A584" s="12">
        <v>10</v>
      </c>
      <c r="B584" s="12">
        <v>10184</v>
      </c>
      <c r="C584" s="13">
        <v>6210</v>
      </c>
      <c r="E584" s="12" t="s">
        <v>108</v>
      </c>
      <c r="F584" s="14">
        <v>1997</v>
      </c>
      <c r="G584" s="15">
        <v>11884000</v>
      </c>
      <c r="H584" s="15">
        <v>402210</v>
      </c>
    </row>
    <row r="585" spans="1:8">
      <c r="A585" s="12">
        <v>10</v>
      </c>
      <c r="B585" s="12">
        <v>10184</v>
      </c>
      <c r="C585" s="13" t="s">
        <v>533</v>
      </c>
      <c r="E585" s="12" t="s">
        <v>534</v>
      </c>
      <c r="F585" s="14">
        <v>296</v>
      </c>
      <c r="G585" s="15">
        <v>11884184</v>
      </c>
      <c r="H585" s="15">
        <v>402210</v>
      </c>
    </row>
    <row r="586" spans="1:8">
      <c r="A586" s="12">
        <v>10</v>
      </c>
      <c r="B586" s="12">
        <v>10184</v>
      </c>
      <c r="C586" s="13">
        <v>6220</v>
      </c>
      <c r="E586" s="12" t="s">
        <v>109</v>
      </c>
      <c r="F586" s="14">
        <v>8782</v>
      </c>
      <c r="G586" s="15">
        <v>11884000</v>
      </c>
      <c r="H586" s="15">
        <v>402220</v>
      </c>
    </row>
    <row r="587" spans="1:8">
      <c r="A587" s="12">
        <v>10</v>
      </c>
      <c r="B587" s="12">
        <v>10184</v>
      </c>
      <c r="C587" s="13" t="s">
        <v>535</v>
      </c>
      <c r="E587" s="12" t="s">
        <v>536</v>
      </c>
      <c r="F587" s="14">
        <v>1301</v>
      </c>
      <c r="G587" s="15">
        <v>11884184</v>
      </c>
      <c r="H587" s="15">
        <v>402220</v>
      </c>
    </row>
    <row r="588" spans="1:8">
      <c r="A588" s="12">
        <v>10</v>
      </c>
      <c r="B588" s="12">
        <v>10184</v>
      </c>
      <c r="C588" s="13">
        <v>6230</v>
      </c>
      <c r="E588" s="12" t="s">
        <v>110</v>
      </c>
      <c r="F588" s="14">
        <v>19996</v>
      </c>
      <c r="G588" s="15">
        <v>11884000</v>
      </c>
      <c r="H588" s="15">
        <v>402230</v>
      </c>
    </row>
    <row r="589" spans="1:8">
      <c r="A589" s="12">
        <v>10</v>
      </c>
      <c r="B589" s="12">
        <v>10184</v>
      </c>
      <c r="C589" s="13" t="s">
        <v>537</v>
      </c>
      <c r="E589" s="12" t="s">
        <v>538</v>
      </c>
      <c r="F589" s="14">
        <v>0</v>
      </c>
      <c r="G589" s="15">
        <v>11884184</v>
      </c>
      <c r="H589" s="15">
        <v>402230</v>
      </c>
    </row>
    <row r="590" spans="1:8">
      <c r="A590" s="12">
        <v>10</v>
      </c>
      <c r="B590" s="12">
        <v>10184</v>
      </c>
      <c r="C590" s="13">
        <v>6240</v>
      </c>
      <c r="E590" s="12" t="s">
        <v>136</v>
      </c>
      <c r="F590" s="14">
        <v>596</v>
      </c>
      <c r="G590" s="15">
        <v>11884000</v>
      </c>
      <c r="H590" s="15">
        <v>402240</v>
      </c>
    </row>
    <row r="591" spans="1:8">
      <c r="A591" s="12">
        <v>10</v>
      </c>
      <c r="B591" s="12">
        <v>10184</v>
      </c>
      <c r="C591" s="13">
        <v>6260</v>
      </c>
      <c r="E591" s="12" t="s">
        <v>111</v>
      </c>
      <c r="F591" s="14">
        <v>11233</v>
      </c>
      <c r="G591" s="15">
        <v>11884000</v>
      </c>
      <c r="H591" s="15">
        <v>402260</v>
      </c>
    </row>
    <row r="592" spans="1:8">
      <c r="A592" s="12">
        <v>10</v>
      </c>
      <c r="B592" s="12">
        <v>10184</v>
      </c>
      <c r="C592" s="13">
        <v>6270</v>
      </c>
      <c r="E592" s="12" t="s">
        <v>112</v>
      </c>
      <c r="F592" s="14">
        <v>424</v>
      </c>
      <c r="G592" s="15">
        <v>11884000</v>
      </c>
      <c r="H592" s="15">
        <v>402270</v>
      </c>
    </row>
    <row r="593" spans="1:8">
      <c r="A593" s="12">
        <v>10</v>
      </c>
      <c r="B593" s="12">
        <v>10184</v>
      </c>
      <c r="C593" s="13">
        <v>6610</v>
      </c>
      <c r="E593" s="12" t="s">
        <v>447</v>
      </c>
      <c r="F593" s="14">
        <v>8000</v>
      </c>
      <c r="G593" s="15">
        <v>11884000</v>
      </c>
      <c r="H593" s="15">
        <v>418500</v>
      </c>
    </row>
    <row r="594" spans="1:8">
      <c r="A594" s="12">
        <v>10</v>
      </c>
      <c r="B594" s="12">
        <v>10184</v>
      </c>
      <c r="C594" s="13">
        <v>6620</v>
      </c>
      <c r="E594" s="12" t="s">
        <v>221</v>
      </c>
      <c r="F594" s="14">
        <v>500</v>
      </c>
      <c r="G594" s="15">
        <v>11884000</v>
      </c>
      <c r="H594" s="15">
        <v>419000</v>
      </c>
    </row>
    <row r="595" spans="1:8">
      <c r="A595" s="12">
        <v>10</v>
      </c>
      <c r="B595" s="12">
        <v>10184</v>
      </c>
      <c r="C595" s="13" t="s">
        <v>449</v>
      </c>
      <c r="E595" s="12" t="s">
        <v>450</v>
      </c>
      <c r="F595" s="14">
        <v>5000</v>
      </c>
      <c r="G595" s="15">
        <v>11884000</v>
      </c>
      <c r="H595" s="15">
        <v>426005</v>
      </c>
    </row>
    <row r="596" spans="1:8">
      <c r="A596" s="12">
        <v>10</v>
      </c>
      <c r="B596" s="12">
        <v>10184</v>
      </c>
      <c r="C596" s="13" t="s">
        <v>451</v>
      </c>
      <c r="E596" s="12" t="s">
        <v>452</v>
      </c>
      <c r="F596" s="14">
        <v>500</v>
      </c>
      <c r="G596" s="15">
        <v>11884000</v>
      </c>
      <c r="H596" s="15">
        <v>426010</v>
      </c>
    </row>
    <row r="597" spans="1:8">
      <c r="A597" s="12">
        <v>10</v>
      </c>
      <c r="B597" s="12">
        <v>10184</v>
      </c>
      <c r="C597" s="13" t="s">
        <v>539</v>
      </c>
      <c r="E597" s="12" t="s">
        <v>540</v>
      </c>
      <c r="F597" s="14">
        <v>900</v>
      </c>
      <c r="G597" s="15">
        <v>11884000</v>
      </c>
      <c r="H597" s="15">
        <v>426025</v>
      </c>
    </row>
    <row r="598" spans="1:8">
      <c r="A598" s="12">
        <v>10</v>
      </c>
      <c r="B598" s="12">
        <v>10184</v>
      </c>
      <c r="C598" s="13">
        <v>6900</v>
      </c>
      <c r="E598" s="12" t="s">
        <v>115</v>
      </c>
      <c r="F598" s="14">
        <v>0</v>
      </c>
      <c r="G598" s="15">
        <v>11884000</v>
      </c>
      <c r="H598" s="15">
        <v>435000</v>
      </c>
    </row>
    <row r="599" spans="1:8">
      <c r="A599" s="12">
        <v>10</v>
      </c>
      <c r="B599" s="12">
        <v>10184</v>
      </c>
      <c r="C599" s="13">
        <v>6912</v>
      </c>
      <c r="E599" s="12" t="s">
        <v>116</v>
      </c>
      <c r="F599" s="14">
        <v>2296</v>
      </c>
      <c r="G599" s="15">
        <v>11884000</v>
      </c>
      <c r="H599" s="15">
        <v>436000</v>
      </c>
    </row>
    <row r="600" spans="1:8">
      <c r="A600" s="12">
        <v>10</v>
      </c>
      <c r="B600" s="12">
        <v>10184</v>
      </c>
      <c r="C600" s="13" t="s">
        <v>541</v>
      </c>
      <c r="E600" s="12" t="s">
        <v>542</v>
      </c>
      <c r="F600" s="14">
        <v>340</v>
      </c>
      <c r="G600" s="15">
        <v>11884184</v>
      </c>
      <c r="H600" s="15">
        <v>436000</v>
      </c>
    </row>
    <row r="601" spans="1:8">
      <c r="A601" s="12">
        <v>10</v>
      </c>
      <c r="B601" s="12">
        <v>10184</v>
      </c>
      <c r="C601" s="13">
        <v>6940</v>
      </c>
      <c r="E601" s="12" t="s">
        <v>175</v>
      </c>
      <c r="F601" s="14">
        <v>100</v>
      </c>
      <c r="G601" s="15">
        <v>11884000</v>
      </c>
      <c r="H601" s="15">
        <v>438500</v>
      </c>
    </row>
    <row r="602" spans="1:8">
      <c r="A602" s="12">
        <v>10</v>
      </c>
      <c r="B602" s="12">
        <v>10184</v>
      </c>
      <c r="C602" s="13">
        <v>7010</v>
      </c>
      <c r="E602" s="12" t="s">
        <v>122</v>
      </c>
      <c r="F602" s="14">
        <v>100</v>
      </c>
      <c r="G602" s="15">
        <v>11884000</v>
      </c>
      <c r="H602" s="15">
        <v>441500</v>
      </c>
    </row>
    <row r="603" spans="1:8">
      <c r="A603" s="12">
        <v>10</v>
      </c>
      <c r="B603" s="12">
        <v>10184</v>
      </c>
      <c r="C603" s="13">
        <v>7013</v>
      </c>
      <c r="E603" s="12" t="s">
        <v>123</v>
      </c>
      <c r="F603" s="14">
        <v>100</v>
      </c>
      <c r="G603" s="15">
        <v>11884000</v>
      </c>
      <c r="H603" s="15">
        <v>442500</v>
      </c>
    </row>
    <row r="604" spans="1:8">
      <c r="A604" s="12">
        <v>10</v>
      </c>
      <c r="B604" s="12">
        <v>10184</v>
      </c>
      <c r="C604" s="13">
        <v>7105</v>
      </c>
      <c r="E604" s="12" t="s">
        <v>483</v>
      </c>
      <c r="F604" s="14">
        <v>250</v>
      </c>
      <c r="G604" s="15">
        <v>11884000</v>
      </c>
      <c r="H604" s="15">
        <v>450000</v>
      </c>
    </row>
    <row r="605" spans="1:8">
      <c r="A605" s="12">
        <v>10</v>
      </c>
      <c r="B605" s="12">
        <v>10184</v>
      </c>
      <c r="C605" s="13">
        <v>7110</v>
      </c>
      <c r="E605" s="12" t="s">
        <v>128</v>
      </c>
      <c r="F605" s="14">
        <v>600</v>
      </c>
      <c r="G605" s="15">
        <v>11884000</v>
      </c>
      <c r="H605" s="15">
        <v>451000</v>
      </c>
    </row>
    <row r="606" spans="1:8">
      <c r="A606" s="12">
        <v>10</v>
      </c>
      <c r="B606" s="12">
        <v>10184</v>
      </c>
      <c r="C606" s="13">
        <v>7120</v>
      </c>
      <c r="E606" s="12" t="s">
        <v>188</v>
      </c>
      <c r="F606" s="14">
        <v>100</v>
      </c>
      <c r="G606" s="15">
        <v>11884000</v>
      </c>
      <c r="H606" s="15">
        <v>453000</v>
      </c>
    </row>
    <row r="608" spans="1:8">
      <c r="B608" s="12" t="s">
        <v>543</v>
      </c>
    </row>
    <row r="609" spans="1:8">
      <c r="A609" s="12">
        <v>10</v>
      </c>
      <c r="B609" s="12">
        <v>10185</v>
      </c>
      <c r="C609" s="13">
        <v>3320</v>
      </c>
      <c r="E609" s="12" t="s">
        <v>371</v>
      </c>
      <c r="F609" s="14">
        <v>-203160</v>
      </c>
      <c r="G609" s="15">
        <v>11885000</v>
      </c>
      <c r="H609" s="15">
        <v>304120</v>
      </c>
    </row>
    <row r="610" spans="1:8">
      <c r="A610" s="12">
        <v>10</v>
      </c>
      <c r="B610" s="12">
        <v>10185</v>
      </c>
      <c r="C610" s="13">
        <v>6120</v>
      </c>
      <c r="E610" s="12" t="s">
        <v>107</v>
      </c>
      <c r="F610" s="14">
        <v>209474</v>
      </c>
      <c r="G610" s="15">
        <v>11885000</v>
      </c>
      <c r="H610" s="15">
        <v>401000</v>
      </c>
    </row>
    <row r="611" spans="1:8">
      <c r="A611" s="12">
        <v>10</v>
      </c>
      <c r="B611" s="12">
        <v>10185</v>
      </c>
      <c r="C611" s="13">
        <v>6210</v>
      </c>
      <c r="E611" s="12" t="s">
        <v>108</v>
      </c>
      <c r="F611" s="14">
        <v>3645</v>
      </c>
      <c r="G611" s="15">
        <v>11885000</v>
      </c>
      <c r="H611" s="15">
        <v>402210</v>
      </c>
    </row>
    <row r="612" spans="1:8">
      <c r="A612" s="12">
        <v>10</v>
      </c>
      <c r="B612" s="12">
        <v>10185</v>
      </c>
      <c r="C612" s="13">
        <v>6220</v>
      </c>
      <c r="E612" s="12" t="s">
        <v>109</v>
      </c>
      <c r="F612" s="14">
        <v>16025</v>
      </c>
      <c r="G612" s="15">
        <v>11885000</v>
      </c>
      <c r="H612" s="15">
        <v>402220</v>
      </c>
    </row>
    <row r="613" spans="1:8">
      <c r="A613" s="12">
        <v>10</v>
      </c>
      <c r="B613" s="12">
        <v>10185</v>
      </c>
      <c r="C613" s="13">
        <v>6230</v>
      </c>
      <c r="E613" s="12" t="s">
        <v>110</v>
      </c>
      <c r="F613" s="14">
        <v>36721</v>
      </c>
      <c r="G613" s="15">
        <v>11885000</v>
      </c>
      <c r="H613" s="15">
        <v>402230</v>
      </c>
    </row>
    <row r="614" spans="1:8">
      <c r="A614" s="12">
        <v>10</v>
      </c>
      <c r="B614" s="12">
        <v>10185</v>
      </c>
      <c r="C614" s="13">
        <v>6260</v>
      </c>
      <c r="E614" s="12" t="s">
        <v>111</v>
      </c>
      <c r="F614" s="14">
        <v>36721</v>
      </c>
      <c r="G614" s="15">
        <v>11885000</v>
      </c>
      <c r="H614" s="15">
        <v>402240</v>
      </c>
    </row>
    <row r="615" spans="1:8">
      <c r="A615" s="12">
        <v>10</v>
      </c>
      <c r="B615" s="12">
        <v>10185</v>
      </c>
      <c r="C615" s="13">
        <v>6270</v>
      </c>
      <c r="E615" s="12" t="s">
        <v>112</v>
      </c>
      <c r="F615" s="14">
        <v>1043</v>
      </c>
      <c r="G615" s="15">
        <v>11885000</v>
      </c>
      <c r="H615" s="15">
        <v>402250</v>
      </c>
    </row>
    <row r="616" spans="1:8">
      <c r="A616" s="12">
        <v>10</v>
      </c>
      <c r="B616" s="12">
        <v>10185</v>
      </c>
      <c r="C616" s="13">
        <v>6912</v>
      </c>
      <c r="E616" s="12" t="s">
        <v>116</v>
      </c>
      <c r="F616" s="14">
        <v>4190</v>
      </c>
      <c r="G616" s="15">
        <v>11885000</v>
      </c>
      <c r="H616" s="15">
        <v>436000</v>
      </c>
    </row>
    <row r="618" spans="1:8">
      <c r="B618" s="12" t="s">
        <v>544</v>
      </c>
    </row>
    <row r="619" spans="1:8">
      <c r="A619" s="12">
        <v>10</v>
      </c>
      <c r="B619" s="12">
        <v>10186</v>
      </c>
      <c r="C619" s="13" t="s">
        <v>545</v>
      </c>
      <c r="E619" s="12" t="s">
        <v>546</v>
      </c>
      <c r="F619" s="14">
        <v>0</v>
      </c>
    </row>
    <row r="620" spans="1:8">
      <c r="A620" s="12">
        <v>10</v>
      </c>
      <c r="B620" s="12">
        <v>10186</v>
      </c>
      <c r="C620" s="13" t="s">
        <v>547</v>
      </c>
      <c r="E620" s="12" t="s">
        <v>548</v>
      </c>
      <c r="F620" s="14">
        <v>0</v>
      </c>
    </row>
    <row r="621" spans="1:8">
      <c r="A621" s="12">
        <v>10</v>
      </c>
      <c r="B621" s="12">
        <v>10186</v>
      </c>
      <c r="C621" s="13" t="s">
        <v>549</v>
      </c>
      <c r="E621" s="12" t="s">
        <v>550</v>
      </c>
      <c r="F621" s="14">
        <v>0</v>
      </c>
    </row>
    <row r="622" spans="1:8">
      <c r="A622" s="12">
        <v>10</v>
      </c>
      <c r="B622" s="12">
        <v>10186</v>
      </c>
      <c r="C622" s="13" t="s">
        <v>551</v>
      </c>
      <c r="E622" s="12" t="s">
        <v>552</v>
      </c>
      <c r="F622" s="14">
        <v>0</v>
      </c>
    </row>
    <row r="623" spans="1:8">
      <c r="A623" s="12">
        <v>10</v>
      </c>
      <c r="B623" s="12">
        <v>10186</v>
      </c>
      <c r="C623" s="13" t="s">
        <v>553</v>
      </c>
      <c r="E623" s="12" t="s">
        <v>554</v>
      </c>
      <c r="F623" s="14">
        <v>0</v>
      </c>
    </row>
    <row r="624" spans="1:8">
      <c r="A624" s="12">
        <v>10</v>
      </c>
      <c r="B624" s="12">
        <v>10186</v>
      </c>
      <c r="C624" s="13" t="s">
        <v>555</v>
      </c>
      <c r="E624" s="12" t="s">
        <v>556</v>
      </c>
      <c r="F624" s="14">
        <v>0</v>
      </c>
    </row>
    <row r="625" spans="1:6">
      <c r="A625" s="12">
        <v>10</v>
      </c>
      <c r="B625" s="12">
        <v>10186</v>
      </c>
      <c r="C625" s="13" t="s">
        <v>557</v>
      </c>
      <c r="E625" s="12" t="s">
        <v>558</v>
      </c>
      <c r="F625" s="14">
        <v>0</v>
      </c>
    </row>
    <row r="626" spans="1:6">
      <c r="A626" s="12">
        <v>10</v>
      </c>
      <c r="B626" s="12">
        <v>10186</v>
      </c>
      <c r="C626" s="13" t="s">
        <v>559</v>
      </c>
      <c r="E626" s="12" t="s">
        <v>560</v>
      </c>
      <c r="F626" s="14">
        <v>0</v>
      </c>
    </row>
    <row r="627" spans="1:6">
      <c r="A627" s="12">
        <v>10</v>
      </c>
      <c r="B627" s="12">
        <v>10186</v>
      </c>
      <c r="C627" s="13" t="s">
        <v>561</v>
      </c>
      <c r="E627" s="12" t="s">
        <v>562</v>
      </c>
      <c r="F627" s="14">
        <v>0</v>
      </c>
    </row>
    <row r="628" spans="1:6">
      <c r="A628" s="12">
        <v>10</v>
      </c>
      <c r="B628" s="12">
        <v>10186</v>
      </c>
      <c r="C628" s="13" t="s">
        <v>563</v>
      </c>
      <c r="E628" s="12" t="s">
        <v>564</v>
      </c>
      <c r="F628" s="14">
        <v>0</v>
      </c>
    </row>
    <row r="629" spans="1:6">
      <c r="A629" s="12">
        <v>10</v>
      </c>
      <c r="B629" s="12">
        <v>10186</v>
      </c>
      <c r="C629" s="13" t="s">
        <v>565</v>
      </c>
      <c r="E629" s="12" t="s">
        <v>566</v>
      </c>
      <c r="F629" s="14">
        <v>0</v>
      </c>
    </row>
    <row r="630" spans="1:6">
      <c r="A630" s="12">
        <v>10</v>
      </c>
      <c r="B630" s="12">
        <v>10186</v>
      </c>
      <c r="C630" s="13" t="s">
        <v>567</v>
      </c>
      <c r="E630" s="12" t="s">
        <v>568</v>
      </c>
      <c r="F630" s="14">
        <v>0</v>
      </c>
    </row>
    <row r="631" spans="1:6">
      <c r="A631" s="12">
        <v>10</v>
      </c>
      <c r="B631" s="12">
        <v>10186</v>
      </c>
      <c r="C631" s="13" t="s">
        <v>569</v>
      </c>
      <c r="E631" s="12" t="s">
        <v>570</v>
      </c>
      <c r="F631" s="14">
        <v>0</v>
      </c>
    </row>
    <row r="632" spans="1:6">
      <c r="A632" s="12">
        <v>10</v>
      </c>
      <c r="B632" s="12">
        <v>10186</v>
      </c>
      <c r="C632" s="13" t="s">
        <v>571</v>
      </c>
      <c r="E632" s="12" t="s">
        <v>572</v>
      </c>
      <c r="F632" s="14">
        <v>0</v>
      </c>
    </row>
    <row r="633" spans="1:6">
      <c r="A633" s="12">
        <v>10</v>
      </c>
      <c r="B633" s="12">
        <v>10186</v>
      </c>
      <c r="C633" s="13" t="s">
        <v>573</v>
      </c>
      <c r="E633" s="12" t="s">
        <v>574</v>
      </c>
      <c r="F633" s="14">
        <v>0</v>
      </c>
    </row>
    <row r="634" spans="1:6">
      <c r="A634" s="12">
        <v>10</v>
      </c>
      <c r="B634" s="12">
        <v>10186</v>
      </c>
      <c r="C634" s="13" t="s">
        <v>575</v>
      </c>
      <c r="E634" s="12" t="s">
        <v>576</v>
      </c>
      <c r="F634" s="14">
        <v>0</v>
      </c>
    </row>
    <row r="635" spans="1:6">
      <c r="A635" s="12">
        <v>10</v>
      </c>
      <c r="B635" s="12">
        <v>10186</v>
      </c>
      <c r="C635" s="13" t="s">
        <v>577</v>
      </c>
      <c r="E635" s="12" t="s">
        <v>578</v>
      </c>
      <c r="F635" s="14">
        <v>0</v>
      </c>
    </row>
    <row r="636" spans="1:6">
      <c r="A636" s="12">
        <v>10</v>
      </c>
      <c r="B636" s="12">
        <v>10186</v>
      </c>
      <c r="C636" s="13" t="s">
        <v>579</v>
      </c>
      <c r="E636" s="12" t="s">
        <v>580</v>
      </c>
      <c r="F636" s="14">
        <v>0</v>
      </c>
    </row>
    <row r="637" spans="1:6">
      <c r="A637" s="12">
        <v>10</v>
      </c>
      <c r="B637" s="12">
        <v>10186</v>
      </c>
      <c r="C637" s="13" t="s">
        <v>581</v>
      </c>
      <c r="E637" s="12" t="s">
        <v>582</v>
      </c>
      <c r="F637" s="14">
        <v>0</v>
      </c>
    </row>
    <row r="638" spans="1:6">
      <c r="A638" s="12">
        <v>10</v>
      </c>
      <c r="B638" s="12">
        <v>10186</v>
      </c>
      <c r="C638" s="13" t="s">
        <v>583</v>
      </c>
      <c r="E638" s="12" t="s">
        <v>584</v>
      </c>
      <c r="F638" s="14">
        <v>0</v>
      </c>
    </row>
    <row r="639" spans="1:6">
      <c r="A639" s="12">
        <v>10</v>
      </c>
      <c r="B639" s="12">
        <v>10186</v>
      </c>
      <c r="C639" s="13" t="s">
        <v>585</v>
      </c>
      <c r="E639" s="12" t="s">
        <v>586</v>
      </c>
      <c r="F639" s="14">
        <v>0</v>
      </c>
    </row>
    <row r="640" spans="1:6">
      <c r="A640" s="12">
        <v>10</v>
      </c>
      <c r="B640" s="12">
        <v>10186</v>
      </c>
      <c r="C640" s="13" t="s">
        <v>587</v>
      </c>
      <c r="E640" s="12" t="s">
        <v>588</v>
      </c>
      <c r="F640" s="14">
        <v>0</v>
      </c>
    </row>
    <row r="641" spans="1:6">
      <c r="A641" s="12">
        <v>10</v>
      </c>
      <c r="B641" s="12">
        <v>10186</v>
      </c>
      <c r="C641" s="13" t="s">
        <v>589</v>
      </c>
      <c r="E641" s="12" t="s">
        <v>590</v>
      </c>
      <c r="F641" s="14">
        <v>0</v>
      </c>
    </row>
    <row r="642" spans="1:6">
      <c r="A642" s="12">
        <v>10</v>
      </c>
      <c r="B642" s="12">
        <v>10186</v>
      </c>
      <c r="C642" s="13" t="s">
        <v>591</v>
      </c>
      <c r="E642" s="12" t="s">
        <v>592</v>
      </c>
      <c r="F642" s="14">
        <v>0</v>
      </c>
    </row>
    <row r="643" spans="1:6">
      <c r="A643" s="12">
        <v>10</v>
      </c>
      <c r="B643" s="12">
        <v>10186</v>
      </c>
      <c r="C643" s="13" t="s">
        <v>593</v>
      </c>
      <c r="E643" s="12" t="s">
        <v>594</v>
      </c>
      <c r="F643" s="14">
        <v>0</v>
      </c>
    </row>
    <row r="644" spans="1:6">
      <c r="A644" s="12">
        <v>10</v>
      </c>
      <c r="B644" s="12">
        <v>10186</v>
      </c>
      <c r="C644" s="13" t="s">
        <v>595</v>
      </c>
      <c r="E644" s="12" t="s">
        <v>596</v>
      </c>
      <c r="F644" s="14">
        <v>0</v>
      </c>
    </row>
    <row r="645" spans="1:6">
      <c r="A645" s="12">
        <v>10</v>
      </c>
      <c r="B645" s="12">
        <v>10186</v>
      </c>
      <c r="C645" s="13" t="s">
        <v>597</v>
      </c>
      <c r="E645" s="12" t="s">
        <v>598</v>
      </c>
      <c r="F645" s="14">
        <v>0</v>
      </c>
    </row>
    <row r="646" spans="1:6">
      <c r="A646" s="12">
        <v>10</v>
      </c>
      <c r="B646" s="12">
        <v>10186</v>
      </c>
      <c r="C646" s="13" t="s">
        <v>599</v>
      </c>
      <c r="E646" s="12" t="s">
        <v>600</v>
      </c>
      <c r="F646" s="14">
        <v>0</v>
      </c>
    </row>
    <row r="647" spans="1:6">
      <c r="A647" s="12">
        <v>10</v>
      </c>
      <c r="B647" s="12">
        <v>10186</v>
      </c>
      <c r="C647" s="13" t="s">
        <v>601</v>
      </c>
      <c r="E647" s="12" t="s">
        <v>602</v>
      </c>
      <c r="F647" s="14">
        <v>0</v>
      </c>
    </row>
    <row r="648" spans="1:6">
      <c r="A648" s="12">
        <v>10</v>
      </c>
      <c r="B648" s="12">
        <v>10186</v>
      </c>
      <c r="C648" s="13" t="s">
        <v>603</v>
      </c>
      <c r="E648" s="12" t="s">
        <v>604</v>
      </c>
      <c r="F648" s="14">
        <v>0</v>
      </c>
    </row>
    <row r="649" spans="1:6">
      <c r="A649" s="12">
        <v>10</v>
      </c>
      <c r="B649" s="12">
        <v>10186</v>
      </c>
      <c r="C649" s="13" t="s">
        <v>605</v>
      </c>
      <c r="E649" s="12" t="s">
        <v>606</v>
      </c>
      <c r="F649" s="14">
        <v>0</v>
      </c>
    </row>
    <row r="650" spans="1:6">
      <c r="A650" s="12">
        <v>10</v>
      </c>
      <c r="B650" s="12">
        <v>10186</v>
      </c>
      <c r="C650" s="13" t="s">
        <v>607</v>
      </c>
      <c r="E650" s="12" t="s">
        <v>608</v>
      </c>
      <c r="F650" s="14">
        <v>0</v>
      </c>
    </row>
    <row r="651" spans="1:6">
      <c r="A651" s="12">
        <v>10</v>
      </c>
      <c r="B651" s="12">
        <v>10186</v>
      </c>
      <c r="C651" s="13" t="s">
        <v>609</v>
      </c>
      <c r="E651" s="12" t="s">
        <v>610</v>
      </c>
      <c r="F651" s="14">
        <v>0</v>
      </c>
    </row>
    <row r="652" spans="1:6">
      <c r="A652" s="12">
        <v>10</v>
      </c>
      <c r="B652" s="12">
        <v>10186</v>
      </c>
      <c r="C652" s="13" t="s">
        <v>611</v>
      </c>
      <c r="E652" s="12" t="s">
        <v>612</v>
      </c>
      <c r="F652" s="14">
        <v>0</v>
      </c>
    </row>
    <row r="653" spans="1:6">
      <c r="A653" s="12">
        <v>10</v>
      </c>
      <c r="B653" s="12">
        <v>10186</v>
      </c>
      <c r="C653" s="13" t="s">
        <v>613</v>
      </c>
      <c r="E653" s="12" t="s">
        <v>614</v>
      </c>
      <c r="F653" s="14">
        <v>0</v>
      </c>
    </row>
    <row r="654" spans="1:6">
      <c r="A654" s="12">
        <v>10</v>
      </c>
      <c r="B654" s="12">
        <v>10186</v>
      </c>
      <c r="C654" s="13" t="s">
        <v>615</v>
      </c>
      <c r="E654" s="12" t="s">
        <v>616</v>
      </c>
      <c r="F654" s="14">
        <v>0</v>
      </c>
    </row>
    <row r="655" spans="1:6">
      <c r="A655" s="12">
        <v>10</v>
      </c>
      <c r="B655" s="12">
        <v>10186</v>
      </c>
      <c r="C655" s="13" t="s">
        <v>617</v>
      </c>
      <c r="E655" s="12" t="s">
        <v>618</v>
      </c>
      <c r="F655" s="14">
        <v>0</v>
      </c>
    </row>
    <row r="656" spans="1:6">
      <c r="A656" s="12">
        <v>10</v>
      </c>
      <c r="B656" s="12">
        <v>10186</v>
      </c>
      <c r="C656" s="13" t="s">
        <v>619</v>
      </c>
      <c r="E656" s="12" t="s">
        <v>620</v>
      </c>
      <c r="F656" s="14">
        <v>0</v>
      </c>
    </row>
    <row r="657" spans="1:6">
      <c r="A657" s="12">
        <v>10</v>
      </c>
      <c r="B657" s="12">
        <v>10186</v>
      </c>
      <c r="C657" s="13" t="s">
        <v>621</v>
      </c>
      <c r="E657" s="12" t="s">
        <v>622</v>
      </c>
      <c r="F657" s="14">
        <v>0</v>
      </c>
    </row>
    <row r="658" spans="1:6">
      <c r="A658" s="12">
        <v>10</v>
      </c>
      <c r="B658" s="12">
        <v>10186</v>
      </c>
      <c r="C658" s="13" t="s">
        <v>623</v>
      </c>
      <c r="E658" s="12" t="s">
        <v>624</v>
      </c>
      <c r="F658" s="14">
        <v>0</v>
      </c>
    </row>
    <row r="659" spans="1:6">
      <c r="A659" s="12">
        <v>10</v>
      </c>
      <c r="B659" s="12">
        <v>10186</v>
      </c>
      <c r="C659" s="13" t="s">
        <v>625</v>
      </c>
      <c r="E659" s="12" t="s">
        <v>626</v>
      </c>
      <c r="F659" s="14">
        <v>0</v>
      </c>
    </row>
    <row r="660" spans="1:6">
      <c r="A660" s="12">
        <v>10</v>
      </c>
      <c r="B660" s="12">
        <v>10186</v>
      </c>
      <c r="C660" s="13" t="s">
        <v>627</v>
      </c>
      <c r="E660" s="12" t="s">
        <v>628</v>
      </c>
      <c r="F660" s="14">
        <v>0</v>
      </c>
    </row>
    <row r="661" spans="1:6">
      <c r="A661" s="12">
        <v>10</v>
      </c>
      <c r="B661" s="12">
        <v>10186</v>
      </c>
      <c r="C661" s="13" t="s">
        <v>629</v>
      </c>
      <c r="E661" s="12" t="s">
        <v>630</v>
      </c>
      <c r="F661" s="14">
        <v>0</v>
      </c>
    </row>
    <row r="662" spans="1:6">
      <c r="A662" s="12">
        <v>10</v>
      </c>
      <c r="B662" s="12">
        <v>10186</v>
      </c>
      <c r="C662" s="13" t="s">
        <v>631</v>
      </c>
      <c r="E662" s="12" t="s">
        <v>632</v>
      </c>
      <c r="F662" s="14">
        <v>0</v>
      </c>
    </row>
    <row r="663" spans="1:6">
      <c r="A663" s="12">
        <v>10</v>
      </c>
      <c r="B663" s="12">
        <v>10186</v>
      </c>
      <c r="C663" s="13" t="s">
        <v>633</v>
      </c>
      <c r="E663" s="12" t="s">
        <v>634</v>
      </c>
      <c r="F663" s="14">
        <v>0</v>
      </c>
    </row>
    <row r="664" spans="1:6">
      <c r="A664" s="12">
        <v>10</v>
      </c>
      <c r="B664" s="12">
        <v>10186</v>
      </c>
      <c r="C664" s="13" t="s">
        <v>635</v>
      </c>
      <c r="E664" s="12" t="s">
        <v>636</v>
      </c>
      <c r="F664" s="14">
        <v>0</v>
      </c>
    </row>
    <row r="665" spans="1:6">
      <c r="A665" s="12">
        <v>10</v>
      </c>
      <c r="B665" s="12">
        <v>10186</v>
      </c>
      <c r="C665" s="13" t="s">
        <v>637</v>
      </c>
      <c r="E665" s="12" t="s">
        <v>638</v>
      </c>
      <c r="F665" s="14">
        <v>0</v>
      </c>
    </row>
    <row r="666" spans="1:6">
      <c r="A666" s="12">
        <v>10</v>
      </c>
      <c r="B666" s="12">
        <v>10186</v>
      </c>
      <c r="C666" s="13" t="s">
        <v>639</v>
      </c>
      <c r="E666" s="12" t="s">
        <v>640</v>
      </c>
      <c r="F666" s="14">
        <v>0</v>
      </c>
    </row>
    <row r="667" spans="1:6">
      <c r="A667" s="12">
        <v>10</v>
      </c>
      <c r="B667" s="12">
        <v>10186</v>
      </c>
      <c r="C667" s="13" t="s">
        <v>641</v>
      </c>
      <c r="E667" s="12" t="s">
        <v>642</v>
      </c>
      <c r="F667" s="14">
        <v>0</v>
      </c>
    </row>
    <row r="668" spans="1:6">
      <c r="A668" s="12">
        <v>10</v>
      </c>
      <c r="B668" s="12">
        <v>10186</v>
      </c>
      <c r="C668" s="13" t="s">
        <v>643</v>
      </c>
      <c r="E668" s="12" t="s">
        <v>644</v>
      </c>
      <c r="F668" s="14">
        <v>0</v>
      </c>
    </row>
    <row r="669" spans="1:6">
      <c r="A669" s="12">
        <v>10</v>
      </c>
      <c r="B669" s="12">
        <v>10186</v>
      </c>
      <c r="C669" s="13" t="s">
        <v>645</v>
      </c>
      <c r="E669" s="12" t="s">
        <v>646</v>
      </c>
      <c r="F669" s="14">
        <v>0</v>
      </c>
    </row>
    <row r="670" spans="1:6">
      <c r="A670" s="12">
        <v>10</v>
      </c>
      <c r="B670" s="12">
        <v>10186</v>
      </c>
      <c r="C670" s="13" t="s">
        <v>647</v>
      </c>
      <c r="E670" s="12" t="s">
        <v>648</v>
      </c>
      <c r="F670" s="14">
        <v>0</v>
      </c>
    </row>
    <row r="671" spans="1:6">
      <c r="A671" s="12">
        <v>10</v>
      </c>
      <c r="B671" s="12">
        <v>10186</v>
      </c>
      <c r="C671" s="13" t="s">
        <v>649</v>
      </c>
      <c r="E671" s="12" t="s">
        <v>650</v>
      </c>
      <c r="F671" s="14">
        <v>0</v>
      </c>
    </row>
    <row r="672" spans="1:6">
      <c r="A672" s="12">
        <v>10</v>
      </c>
      <c r="B672" s="12">
        <v>10186</v>
      </c>
      <c r="C672" s="13" t="s">
        <v>651</v>
      </c>
      <c r="E672" s="12" t="s">
        <v>652</v>
      </c>
      <c r="F672" s="14">
        <v>0</v>
      </c>
    </row>
    <row r="673" spans="1:6">
      <c r="A673" s="12">
        <v>10</v>
      </c>
      <c r="B673" s="12">
        <v>10186</v>
      </c>
      <c r="C673" s="13" t="s">
        <v>653</v>
      </c>
      <c r="E673" s="12" t="s">
        <v>654</v>
      </c>
      <c r="F673" s="14">
        <v>0</v>
      </c>
    </row>
    <row r="674" spans="1:6">
      <c r="A674" s="12">
        <v>10</v>
      </c>
      <c r="B674" s="12">
        <v>10186</v>
      </c>
      <c r="C674" s="13" t="s">
        <v>655</v>
      </c>
      <c r="E674" s="12" t="s">
        <v>656</v>
      </c>
      <c r="F674" s="14">
        <v>0</v>
      </c>
    </row>
    <row r="675" spans="1:6">
      <c r="A675" s="12">
        <v>10</v>
      </c>
      <c r="B675" s="12">
        <v>10186</v>
      </c>
      <c r="C675" s="13" t="s">
        <v>657</v>
      </c>
      <c r="E675" s="12" t="s">
        <v>658</v>
      </c>
      <c r="F675" s="14">
        <v>0</v>
      </c>
    </row>
    <row r="676" spans="1:6">
      <c r="A676" s="12">
        <v>10</v>
      </c>
      <c r="B676" s="12">
        <v>10186</v>
      </c>
      <c r="C676" s="13" t="s">
        <v>659</v>
      </c>
      <c r="E676" s="12" t="s">
        <v>660</v>
      </c>
      <c r="F676" s="14">
        <v>0</v>
      </c>
    </row>
    <row r="677" spans="1:6">
      <c r="A677" s="12">
        <v>10</v>
      </c>
      <c r="B677" s="12">
        <v>10186</v>
      </c>
      <c r="C677" s="13" t="s">
        <v>661</v>
      </c>
      <c r="E677" s="12" t="s">
        <v>662</v>
      </c>
      <c r="F677" s="14">
        <v>0</v>
      </c>
    </row>
    <row r="678" spans="1:6">
      <c r="A678" s="12">
        <v>10</v>
      </c>
      <c r="B678" s="12">
        <v>10186</v>
      </c>
      <c r="C678" s="13" t="s">
        <v>663</v>
      </c>
      <c r="E678" s="12" t="s">
        <v>664</v>
      </c>
      <c r="F678" s="14">
        <v>0</v>
      </c>
    </row>
    <row r="679" spans="1:6">
      <c r="A679" s="12">
        <v>10</v>
      </c>
      <c r="B679" s="12">
        <v>10186</v>
      </c>
      <c r="C679" s="13" t="s">
        <v>665</v>
      </c>
      <c r="E679" s="12" t="s">
        <v>666</v>
      </c>
      <c r="F679" s="14">
        <v>0</v>
      </c>
    </row>
    <row r="680" spans="1:6">
      <c r="A680" s="12">
        <v>10</v>
      </c>
      <c r="B680" s="12">
        <v>10186</v>
      </c>
      <c r="C680" s="13" t="s">
        <v>667</v>
      </c>
      <c r="E680" s="12" t="s">
        <v>668</v>
      </c>
      <c r="F680" s="14">
        <v>0</v>
      </c>
    </row>
    <row r="681" spans="1:6">
      <c r="A681" s="12">
        <v>10</v>
      </c>
      <c r="B681" s="12">
        <v>10186</v>
      </c>
      <c r="C681" s="13" t="s">
        <v>669</v>
      </c>
      <c r="E681" s="12" t="s">
        <v>670</v>
      </c>
      <c r="F681" s="14">
        <v>0</v>
      </c>
    </row>
    <row r="682" spans="1:6">
      <c r="A682" s="12">
        <v>10</v>
      </c>
      <c r="B682" s="12">
        <v>10186</v>
      </c>
      <c r="C682" s="13" t="s">
        <v>671</v>
      </c>
      <c r="E682" s="12" t="s">
        <v>672</v>
      </c>
      <c r="F682" s="14">
        <v>0</v>
      </c>
    </row>
    <row r="683" spans="1:6">
      <c r="A683" s="12">
        <v>10</v>
      </c>
      <c r="B683" s="12">
        <v>10186</v>
      </c>
      <c r="C683" s="13" t="s">
        <v>673</v>
      </c>
      <c r="E683" s="12" t="s">
        <v>674</v>
      </c>
      <c r="F683" s="14">
        <v>0</v>
      </c>
    </row>
    <row r="684" spans="1:6">
      <c r="A684" s="12">
        <v>10</v>
      </c>
      <c r="B684" s="12">
        <v>10186</v>
      </c>
      <c r="C684" s="13" t="s">
        <v>675</v>
      </c>
      <c r="E684" s="12" t="s">
        <v>676</v>
      </c>
      <c r="F684" s="14">
        <v>0</v>
      </c>
    </row>
    <row r="685" spans="1:6">
      <c r="A685" s="12">
        <v>10</v>
      </c>
      <c r="B685" s="12">
        <v>10186</v>
      </c>
      <c r="C685" s="13" t="s">
        <v>677</v>
      </c>
      <c r="E685" s="12" t="s">
        <v>678</v>
      </c>
      <c r="F685" s="14">
        <v>0</v>
      </c>
    </row>
    <row r="686" spans="1:6">
      <c r="A686" s="12">
        <v>10</v>
      </c>
      <c r="B686" s="12">
        <v>10186</v>
      </c>
      <c r="C686" s="13" t="s">
        <v>679</v>
      </c>
      <c r="E686" s="12" t="s">
        <v>680</v>
      </c>
      <c r="F686" s="14">
        <v>0</v>
      </c>
    </row>
    <row r="687" spans="1:6">
      <c r="A687" s="12">
        <v>10</v>
      </c>
      <c r="B687" s="12">
        <v>10186</v>
      </c>
      <c r="C687" s="13" t="s">
        <v>681</v>
      </c>
      <c r="E687" s="12" t="s">
        <v>682</v>
      </c>
      <c r="F687" s="14">
        <v>0</v>
      </c>
    </row>
    <row r="688" spans="1:6">
      <c r="A688" s="12">
        <v>10</v>
      </c>
      <c r="B688" s="12">
        <v>10186</v>
      </c>
      <c r="C688" s="13" t="s">
        <v>683</v>
      </c>
      <c r="E688" s="12" t="s">
        <v>684</v>
      </c>
      <c r="F688" s="14">
        <v>0</v>
      </c>
    </row>
    <row r="689" spans="1:6">
      <c r="A689" s="12">
        <v>10</v>
      </c>
      <c r="B689" s="12">
        <v>10186</v>
      </c>
      <c r="C689" s="13" t="s">
        <v>685</v>
      </c>
      <c r="E689" s="12" t="s">
        <v>686</v>
      </c>
      <c r="F689" s="14">
        <v>0</v>
      </c>
    </row>
    <row r="690" spans="1:6">
      <c r="A690" s="12">
        <v>10</v>
      </c>
      <c r="B690" s="12">
        <v>10186</v>
      </c>
      <c r="C690" s="13" t="s">
        <v>687</v>
      </c>
      <c r="E690" s="12" t="s">
        <v>688</v>
      </c>
      <c r="F690" s="14">
        <v>0</v>
      </c>
    </row>
    <row r="691" spans="1:6">
      <c r="A691" s="12">
        <v>10</v>
      </c>
      <c r="B691" s="12">
        <v>10186</v>
      </c>
      <c r="C691" s="13" t="s">
        <v>689</v>
      </c>
      <c r="E691" s="12" t="s">
        <v>690</v>
      </c>
      <c r="F691" s="14">
        <v>0</v>
      </c>
    </row>
    <row r="692" spans="1:6">
      <c r="A692" s="12">
        <v>10</v>
      </c>
      <c r="B692" s="12">
        <v>10186</v>
      </c>
      <c r="C692" s="13" t="s">
        <v>691</v>
      </c>
      <c r="E692" s="12" t="s">
        <v>692</v>
      </c>
      <c r="F692" s="14">
        <v>0</v>
      </c>
    </row>
    <row r="693" spans="1:6">
      <c r="A693" s="12">
        <v>10</v>
      </c>
      <c r="B693" s="12">
        <v>10186</v>
      </c>
      <c r="C693" s="13" t="s">
        <v>693</v>
      </c>
      <c r="E693" s="12" t="s">
        <v>694</v>
      </c>
      <c r="F693" s="14">
        <v>0</v>
      </c>
    </row>
    <row r="694" spans="1:6">
      <c r="A694" s="12">
        <v>10</v>
      </c>
      <c r="B694" s="12">
        <v>10186</v>
      </c>
      <c r="C694" s="13" t="s">
        <v>695</v>
      </c>
      <c r="E694" s="12" t="s">
        <v>696</v>
      </c>
      <c r="F694" s="14">
        <v>0</v>
      </c>
    </row>
    <row r="695" spans="1:6">
      <c r="A695" s="12">
        <v>10</v>
      </c>
      <c r="B695" s="12">
        <v>10186</v>
      </c>
      <c r="C695" s="13" t="s">
        <v>697</v>
      </c>
      <c r="E695" s="12" t="s">
        <v>698</v>
      </c>
      <c r="F695" s="14">
        <v>0</v>
      </c>
    </row>
    <row r="696" spans="1:6">
      <c r="A696" s="12">
        <v>10</v>
      </c>
      <c r="B696" s="12">
        <v>10186</v>
      </c>
      <c r="C696" s="13" t="s">
        <v>699</v>
      </c>
      <c r="E696" s="12" t="s">
        <v>700</v>
      </c>
      <c r="F696" s="14">
        <v>0</v>
      </c>
    </row>
    <row r="697" spans="1:6">
      <c r="A697" s="12">
        <v>10</v>
      </c>
      <c r="B697" s="12">
        <v>10186</v>
      </c>
      <c r="C697" s="13" t="s">
        <v>701</v>
      </c>
      <c r="E697" s="12" t="s">
        <v>702</v>
      </c>
      <c r="F697" s="14">
        <v>0</v>
      </c>
    </row>
    <row r="698" spans="1:6">
      <c r="A698" s="12">
        <v>10</v>
      </c>
      <c r="B698" s="12">
        <v>10186</v>
      </c>
      <c r="C698" s="13" t="s">
        <v>703</v>
      </c>
      <c r="E698" s="12" t="s">
        <v>704</v>
      </c>
      <c r="F698" s="14">
        <v>0</v>
      </c>
    </row>
    <row r="699" spans="1:6">
      <c r="A699" s="12">
        <v>10</v>
      </c>
      <c r="B699" s="12">
        <v>10186</v>
      </c>
      <c r="C699" s="13" t="s">
        <v>705</v>
      </c>
      <c r="E699" s="12" t="s">
        <v>706</v>
      </c>
      <c r="F699" s="14">
        <v>0</v>
      </c>
    </row>
    <row r="700" spans="1:6">
      <c r="A700" s="12">
        <v>10</v>
      </c>
      <c r="B700" s="12">
        <v>10186</v>
      </c>
      <c r="C700" s="13" t="s">
        <v>707</v>
      </c>
      <c r="E700" s="12" t="s">
        <v>708</v>
      </c>
      <c r="F700" s="14">
        <v>0</v>
      </c>
    </row>
    <row r="701" spans="1:6">
      <c r="A701" s="12">
        <v>10</v>
      </c>
      <c r="B701" s="12">
        <v>10186</v>
      </c>
      <c r="C701" s="13" t="s">
        <v>709</v>
      </c>
      <c r="E701" s="12" t="s">
        <v>710</v>
      </c>
      <c r="F701" s="14">
        <v>0</v>
      </c>
    </row>
    <row r="702" spans="1:6">
      <c r="A702" s="12">
        <v>10</v>
      </c>
      <c r="B702" s="12">
        <v>10186</v>
      </c>
      <c r="C702" s="13" t="s">
        <v>711</v>
      </c>
      <c r="E702" s="12" t="s">
        <v>712</v>
      </c>
      <c r="F702" s="14">
        <v>0</v>
      </c>
    </row>
    <row r="703" spans="1:6">
      <c r="A703" s="12">
        <v>10</v>
      </c>
      <c r="B703" s="12">
        <v>10186</v>
      </c>
      <c r="C703" s="13" t="s">
        <v>713</v>
      </c>
      <c r="E703" s="12" t="s">
        <v>714</v>
      </c>
      <c r="F703" s="14">
        <v>0</v>
      </c>
    </row>
    <row r="705" spans="1:8">
      <c r="B705" s="12" t="s">
        <v>715</v>
      </c>
    </row>
    <row r="706" spans="1:8">
      <c r="A706" s="12">
        <v>10</v>
      </c>
      <c r="B706" s="12">
        <v>10187</v>
      </c>
      <c r="C706" s="13" t="s">
        <v>716</v>
      </c>
      <c r="E706" s="12" t="s">
        <v>717</v>
      </c>
      <c r="F706" s="14">
        <v>0</v>
      </c>
      <c r="G706" s="15">
        <v>11820000</v>
      </c>
      <c r="H706" s="15">
        <v>327005</v>
      </c>
    </row>
    <row r="707" spans="1:8">
      <c r="A707" s="12">
        <v>10</v>
      </c>
      <c r="B707" s="12">
        <v>10187</v>
      </c>
      <c r="C707" s="13" t="s">
        <v>718</v>
      </c>
      <c r="E707" s="12" t="s">
        <v>719</v>
      </c>
      <c r="F707" s="14">
        <v>0</v>
      </c>
      <c r="G707" s="15">
        <v>11820000</v>
      </c>
      <c r="H707" s="15">
        <v>327050</v>
      </c>
    </row>
    <row r="708" spans="1:8">
      <c r="A708" s="12">
        <v>10</v>
      </c>
      <c r="B708" s="12">
        <v>10187</v>
      </c>
      <c r="C708" s="13" t="s">
        <v>720</v>
      </c>
      <c r="E708" s="12" t="s">
        <v>721</v>
      </c>
      <c r="F708" s="14">
        <v>0</v>
      </c>
      <c r="G708" s="15">
        <v>11820000</v>
      </c>
      <c r="H708" s="15">
        <v>327010</v>
      </c>
    </row>
    <row r="709" spans="1:8">
      <c r="A709" s="12">
        <v>10</v>
      </c>
      <c r="B709" s="12">
        <v>10187</v>
      </c>
      <c r="C709" s="13" t="s">
        <v>722</v>
      </c>
      <c r="E709" s="12" t="s">
        <v>723</v>
      </c>
      <c r="F709" s="14">
        <v>0</v>
      </c>
      <c r="G709" s="15">
        <v>11820000</v>
      </c>
      <c r="H709" s="15">
        <v>327015</v>
      </c>
    </row>
    <row r="710" spans="1:8">
      <c r="A710" s="12">
        <v>10</v>
      </c>
      <c r="B710" s="12">
        <v>10187</v>
      </c>
      <c r="C710" s="13" t="s">
        <v>724</v>
      </c>
      <c r="E710" s="12" t="s">
        <v>725</v>
      </c>
      <c r="F710" s="14">
        <v>0</v>
      </c>
      <c r="G710" s="15">
        <v>11820000</v>
      </c>
      <c r="H710" s="15">
        <v>327020</v>
      </c>
    </row>
    <row r="711" spans="1:8">
      <c r="A711" s="12">
        <v>10</v>
      </c>
      <c r="B711" s="12">
        <v>10187</v>
      </c>
      <c r="C711" s="13" t="s">
        <v>726</v>
      </c>
      <c r="E711" s="12" t="s">
        <v>727</v>
      </c>
      <c r="F711" s="14">
        <v>0</v>
      </c>
      <c r="G711" s="15">
        <v>11820000</v>
      </c>
      <c r="H711" s="15">
        <v>327025</v>
      </c>
    </row>
    <row r="712" spans="1:8">
      <c r="A712" s="12">
        <v>10</v>
      </c>
      <c r="B712" s="12">
        <v>10187</v>
      </c>
      <c r="C712" s="13" t="s">
        <v>728</v>
      </c>
      <c r="E712" s="12" t="s">
        <v>729</v>
      </c>
      <c r="F712" s="14">
        <v>0</v>
      </c>
      <c r="G712" s="15">
        <v>11820000</v>
      </c>
      <c r="H712" s="15">
        <v>329505</v>
      </c>
    </row>
    <row r="713" spans="1:8">
      <c r="A713" s="12">
        <v>10</v>
      </c>
      <c r="B713" s="12">
        <v>10187</v>
      </c>
      <c r="C713" s="13" t="s">
        <v>730</v>
      </c>
      <c r="E713" s="12" t="s">
        <v>731</v>
      </c>
      <c r="F713" s="14">
        <v>0</v>
      </c>
      <c r="G713" s="15">
        <v>11820000</v>
      </c>
      <c r="H713" s="15">
        <v>332045</v>
      </c>
    </row>
    <row r="714" spans="1:8">
      <c r="A714" s="12">
        <v>10</v>
      </c>
      <c r="B714" s="12">
        <v>10187</v>
      </c>
      <c r="C714" s="13">
        <v>6326</v>
      </c>
      <c r="E714" s="12" t="s">
        <v>732</v>
      </c>
      <c r="F714" s="14">
        <v>1000</v>
      </c>
      <c r="G714" s="15">
        <v>11820000</v>
      </c>
      <c r="H714" s="15">
        <v>407000</v>
      </c>
    </row>
    <row r="715" spans="1:8">
      <c r="A715" s="12">
        <v>10</v>
      </c>
      <c r="B715" s="12">
        <v>10187</v>
      </c>
      <c r="C715" s="13" t="s">
        <v>733</v>
      </c>
      <c r="E715" s="12" t="s">
        <v>734</v>
      </c>
      <c r="F715" s="14">
        <v>12470</v>
      </c>
      <c r="G715" s="15">
        <v>11820000</v>
      </c>
      <c r="H715" s="15">
        <v>419000</v>
      </c>
    </row>
    <row r="716" spans="1:8">
      <c r="A716" s="12">
        <v>10</v>
      </c>
      <c r="B716" s="12">
        <v>10187</v>
      </c>
      <c r="C716" s="13" t="s">
        <v>735</v>
      </c>
      <c r="E716" s="12" t="s">
        <v>736</v>
      </c>
      <c r="F716" s="14">
        <v>12000</v>
      </c>
      <c r="G716" s="15">
        <v>11820000</v>
      </c>
      <c r="H716" s="15">
        <v>419010</v>
      </c>
    </row>
    <row r="717" spans="1:8">
      <c r="A717" s="12">
        <v>10</v>
      </c>
      <c r="B717" s="12">
        <v>10187</v>
      </c>
      <c r="C717" s="13" t="s">
        <v>737</v>
      </c>
      <c r="E717" s="12" t="s">
        <v>738</v>
      </c>
      <c r="F717" s="14">
        <v>0</v>
      </c>
      <c r="G717" s="15">
        <v>11820000</v>
      </c>
      <c r="H717" s="15">
        <v>438070</v>
      </c>
    </row>
    <row r="718" spans="1:8">
      <c r="A718" s="12">
        <v>10</v>
      </c>
      <c r="B718" s="12">
        <v>10187</v>
      </c>
      <c r="C718" s="13">
        <v>6940</v>
      </c>
      <c r="E718" s="12" t="s">
        <v>175</v>
      </c>
      <c r="F718" s="14">
        <v>37328</v>
      </c>
      <c r="G718" s="15">
        <v>11820000</v>
      </c>
      <c r="H718" s="15">
        <v>438500</v>
      </c>
    </row>
    <row r="719" spans="1:8">
      <c r="A719" s="12">
        <v>10</v>
      </c>
      <c r="B719" s="12">
        <v>10187</v>
      </c>
      <c r="C719" s="13" t="s">
        <v>739</v>
      </c>
      <c r="E719" s="12" t="s">
        <v>740</v>
      </c>
      <c r="F719" s="14">
        <v>5500</v>
      </c>
      <c r="G719" s="15">
        <v>11820000</v>
      </c>
      <c r="H719" s="15">
        <v>453215</v>
      </c>
    </row>
    <row r="720" spans="1:8">
      <c r="A720" s="12">
        <v>10</v>
      </c>
      <c r="B720" s="12">
        <v>10187</v>
      </c>
      <c r="C720" s="13" t="s">
        <v>741</v>
      </c>
      <c r="E720" s="12" t="s">
        <v>742</v>
      </c>
      <c r="F720" s="14">
        <v>77763</v>
      </c>
      <c r="G720" s="15">
        <v>11820000</v>
      </c>
      <c r="H720" s="15">
        <v>453220</v>
      </c>
    </row>
    <row r="721" spans="1:9">
      <c r="A721" s="12">
        <v>10</v>
      </c>
      <c r="B721" s="12">
        <v>10187</v>
      </c>
      <c r="C721" s="13" t="s">
        <v>743</v>
      </c>
      <c r="E721" s="12" t="s">
        <v>744</v>
      </c>
      <c r="F721" s="14">
        <v>500</v>
      </c>
      <c r="G721" s="15">
        <v>11820000</v>
      </c>
      <c r="H721" s="15">
        <v>450010</v>
      </c>
    </row>
    <row r="722" spans="1:9">
      <c r="A722" s="12">
        <v>10</v>
      </c>
      <c r="B722" s="12">
        <v>10187</v>
      </c>
      <c r="C722" s="13" t="s">
        <v>745</v>
      </c>
      <c r="E722" s="12" t="s">
        <v>746</v>
      </c>
      <c r="F722" s="14">
        <v>0</v>
      </c>
      <c r="G722" s="15">
        <v>11820000</v>
      </c>
      <c r="H722" s="15">
        <v>450005</v>
      </c>
    </row>
    <row r="723" spans="1:9">
      <c r="A723" s="12">
        <v>10</v>
      </c>
      <c r="B723" s="12">
        <v>10187</v>
      </c>
      <c r="C723" s="13" t="s">
        <v>245</v>
      </c>
      <c r="E723" s="12" t="s">
        <v>747</v>
      </c>
      <c r="F723" s="14">
        <v>0</v>
      </c>
      <c r="G723" s="15">
        <v>11820000</v>
      </c>
      <c r="H723" s="15">
        <v>451135</v>
      </c>
    </row>
    <row r="724" spans="1:9">
      <c r="A724" s="12">
        <v>10</v>
      </c>
      <c r="B724" s="12">
        <v>10187</v>
      </c>
      <c r="C724" s="13" t="s">
        <v>748</v>
      </c>
      <c r="E724" s="12" t="s">
        <v>749</v>
      </c>
      <c r="F724" s="14">
        <v>0</v>
      </c>
      <c r="G724" s="15">
        <v>11820000</v>
      </c>
      <c r="H724" s="15">
        <v>451055</v>
      </c>
    </row>
    <row r="725" spans="1:9">
      <c r="A725" s="12">
        <v>10</v>
      </c>
      <c r="B725" s="12">
        <v>10187</v>
      </c>
      <c r="C725" s="13" t="s">
        <v>750</v>
      </c>
      <c r="E725" s="12" t="s">
        <v>751</v>
      </c>
      <c r="F725" s="14">
        <v>0</v>
      </c>
      <c r="G725" s="15">
        <v>11820000</v>
      </c>
      <c r="H725" s="15">
        <v>453065</v>
      </c>
    </row>
    <row r="726" spans="1:9">
      <c r="A726" s="12">
        <v>10</v>
      </c>
      <c r="B726" s="12">
        <v>10187</v>
      </c>
      <c r="C726" s="13" t="s">
        <v>752</v>
      </c>
      <c r="E726" s="12" t="s">
        <v>753</v>
      </c>
      <c r="F726" s="14">
        <v>0</v>
      </c>
      <c r="G726" s="15">
        <v>11820000</v>
      </c>
      <c r="H726" s="15">
        <v>453070</v>
      </c>
    </row>
    <row r="727" spans="1:9">
      <c r="A727" s="12">
        <v>10</v>
      </c>
      <c r="B727" s="12">
        <v>10187</v>
      </c>
      <c r="C727" s="13" t="s">
        <v>754</v>
      </c>
      <c r="E727" s="12" t="s">
        <v>755</v>
      </c>
      <c r="F727" s="14">
        <v>0</v>
      </c>
      <c r="G727" s="15">
        <v>11820000</v>
      </c>
      <c r="H727" s="15">
        <v>453225</v>
      </c>
    </row>
    <row r="728" spans="1:9">
      <c r="A728" s="12">
        <v>10</v>
      </c>
      <c r="B728" s="12">
        <v>10187</v>
      </c>
      <c r="C728" s="13" t="s">
        <v>756</v>
      </c>
      <c r="E728" s="12" t="s">
        <v>757</v>
      </c>
      <c r="F728" s="14">
        <v>0</v>
      </c>
      <c r="G728" s="15">
        <v>11820000</v>
      </c>
      <c r="H728" s="15">
        <v>453230</v>
      </c>
    </row>
    <row r="729" spans="1:9">
      <c r="A729" s="12">
        <v>10</v>
      </c>
      <c r="B729" s="12">
        <v>10187</v>
      </c>
      <c r="C729" s="13" t="s">
        <v>758</v>
      </c>
      <c r="E729" s="12" t="s">
        <v>759</v>
      </c>
      <c r="F729" s="14">
        <v>0</v>
      </c>
      <c r="G729" s="15">
        <v>11820000</v>
      </c>
      <c r="H729" s="15">
        <v>453075</v>
      </c>
    </row>
    <row r="730" spans="1:9">
      <c r="A730" s="12">
        <v>10</v>
      </c>
      <c r="B730" s="12">
        <v>10187</v>
      </c>
      <c r="C730" s="13" t="s">
        <v>760</v>
      </c>
      <c r="E730" s="12" t="s">
        <v>761</v>
      </c>
      <c r="F730" s="14">
        <v>0</v>
      </c>
      <c r="G730" s="15">
        <v>11820000</v>
      </c>
      <c r="H730" s="15">
        <v>453080</v>
      </c>
    </row>
    <row r="731" spans="1:9">
      <c r="A731" s="12">
        <v>10</v>
      </c>
      <c r="B731" s="12">
        <v>10187</v>
      </c>
      <c r="C731" s="13" t="s">
        <v>762</v>
      </c>
      <c r="E731" s="12" t="s">
        <v>763</v>
      </c>
      <c r="F731" s="14">
        <v>0</v>
      </c>
      <c r="G731" s="15">
        <v>11820000</v>
      </c>
      <c r="H731" s="15">
        <v>453085</v>
      </c>
    </row>
    <row r="733" spans="1:9">
      <c r="B733" s="12" t="s">
        <v>764</v>
      </c>
    </row>
    <row r="734" spans="1:9">
      <c r="A734" s="12">
        <v>10</v>
      </c>
      <c r="B734" s="12">
        <v>10189</v>
      </c>
      <c r="C734" s="13" t="s">
        <v>765</v>
      </c>
      <c r="E734" s="12" t="s">
        <v>766</v>
      </c>
      <c r="F734" s="14">
        <v>0</v>
      </c>
      <c r="G734" s="15">
        <v>11889000</v>
      </c>
      <c r="H734" s="15">
        <v>306035</v>
      </c>
      <c r="I734" s="12" t="s">
        <v>767</v>
      </c>
    </row>
    <row r="735" spans="1:9">
      <c r="A735" s="12">
        <v>10</v>
      </c>
      <c r="B735" s="12">
        <v>10189</v>
      </c>
      <c r="C735" s="13" t="s">
        <v>768</v>
      </c>
      <c r="E735" s="12" t="s">
        <v>769</v>
      </c>
      <c r="F735" s="14">
        <v>-18066</v>
      </c>
      <c r="G735" s="15">
        <v>11889000</v>
      </c>
      <c r="H735" s="15">
        <v>306035</v>
      </c>
      <c r="I735" s="12" t="s">
        <v>770</v>
      </c>
    </row>
    <row r="736" spans="1:9">
      <c r="A736" s="12">
        <v>10</v>
      </c>
      <c r="B736" s="12">
        <v>10189</v>
      </c>
      <c r="C736" s="13" t="s">
        <v>771</v>
      </c>
      <c r="E736" s="12" t="s">
        <v>772</v>
      </c>
      <c r="F736" s="14">
        <v>0</v>
      </c>
      <c r="G736" s="15">
        <v>11889000</v>
      </c>
      <c r="H736" s="15">
        <v>401000</v>
      </c>
      <c r="I736" s="12" t="s">
        <v>767</v>
      </c>
    </row>
    <row r="737" spans="1:9">
      <c r="A737" s="12">
        <v>10</v>
      </c>
      <c r="B737" s="12">
        <v>10189</v>
      </c>
      <c r="C737" s="13" t="s">
        <v>773</v>
      </c>
      <c r="E737" s="12" t="s">
        <v>774</v>
      </c>
      <c r="F737" s="14">
        <v>14737</v>
      </c>
      <c r="G737" s="15">
        <v>11889000</v>
      </c>
      <c r="H737" s="15">
        <v>401000</v>
      </c>
      <c r="I737" s="12" t="s">
        <v>770</v>
      </c>
    </row>
    <row r="738" spans="1:9">
      <c r="A738" s="12">
        <v>10</v>
      </c>
      <c r="B738" s="12">
        <v>10189</v>
      </c>
      <c r="C738" s="13" t="s">
        <v>775</v>
      </c>
      <c r="E738" s="12" t="s">
        <v>776</v>
      </c>
      <c r="F738" s="14">
        <v>0</v>
      </c>
      <c r="G738" s="15">
        <v>11889000</v>
      </c>
      <c r="H738" s="15">
        <v>402210</v>
      </c>
      <c r="I738" s="12" t="s">
        <v>767</v>
      </c>
    </row>
    <row r="739" spans="1:9">
      <c r="A739" s="12">
        <v>10</v>
      </c>
      <c r="B739" s="12">
        <v>10189</v>
      </c>
      <c r="C739" s="13" t="s">
        <v>777</v>
      </c>
      <c r="E739" s="12" t="s">
        <v>778</v>
      </c>
      <c r="F739" s="14">
        <v>256</v>
      </c>
      <c r="G739" s="15">
        <v>11889000</v>
      </c>
      <c r="H739" s="15">
        <v>402210</v>
      </c>
      <c r="I739" s="12" t="s">
        <v>770</v>
      </c>
    </row>
    <row r="740" spans="1:9">
      <c r="A740" s="12">
        <v>10</v>
      </c>
      <c r="B740" s="12">
        <v>10189</v>
      </c>
      <c r="C740" s="13" t="s">
        <v>779</v>
      </c>
      <c r="E740" s="12" t="s">
        <v>780</v>
      </c>
      <c r="F740" s="14">
        <v>0</v>
      </c>
      <c r="G740" s="15">
        <v>11889000</v>
      </c>
      <c r="H740" s="15">
        <v>402220</v>
      </c>
      <c r="I740" s="12" t="s">
        <v>767</v>
      </c>
    </row>
    <row r="741" spans="1:9">
      <c r="A741" s="12">
        <v>10</v>
      </c>
      <c r="B741" s="12">
        <v>10189</v>
      </c>
      <c r="C741" s="13" t="s">
        <v>781</v>
      </c>
      <c r="E741" s="12" t="s">
        <v>782</v>
      </c>
      <c r="F741" s="14">
        <v>1127</v>
      </c>
      <c r="G741" s="15">
        <v>11889000</v>
      </c>
      <c r="H741" s="15">
        <v>402220</v>
      </c>
      <c r="I741" s="12" t="s">
        <v>770</v>
      </c>
    </row>
    <row r="742" spans="1:9">
      <c r="A742" s="12">
        <v>10</v>
      </c>
      <c r="B742" s="12">
        <v>10189</v>
      </c>
      <c r="C742" s="13" t="s">
        <v>783</v>
      </c>
      <c r="E742" s="12" t="s">
        <v>784</v>
      </c>
      <c r="F742" s="14">
        <v>0</v>
      </c>
      <c r="G742" s="15">
        <v>11889000</v>
      </c>
      <c r="H742" s="15">
        <v>402230</v>
      </c>
      <c r="I742" s="12" t="s">
        <v>767</v>
      </c>
    </row>
    <row r="743" spans="1:9">
      <c r="A743" s="12">
        <v>10</v>
      </c>
      <c r="B743" s="12">
        <v>10189</v>
      </c>
      <c r="C743" s="13" t="s">
        <v>785</v>
      </c>
      <c r="E743" s="12" t="s">
        <v>786</v>
      </c>
      <c r="F743" s="14">
        <v>1946</v>
      </c>
      <c r="G743" s="15">
        <v>11889000</v>
      </c>
      <c r="H743" s="15">
        <v>402230</v>
      </c>
      <c r="I743" s="12" t="s">
        <v>770</v>
      </c>
    </row>
    <row r="745" spans="1:9">
      <c r="B745" s="12" t="s">
        <v>787</v>
      </c>
    </row>
    <row r="746" spans="1:9">
      <c r="A746" s="12">
        <v>10</v>
      </c>
      <c r="B746" s="12">
        <v>10190</v>
      </c>
      <c r="C746" s="13">
        <v>3111</v>
      </c>
      <c r="E746" s="12" t="s">
        <v>788</v>
      </c>
      <c r="F746" s="14">
        <v>-92000</v>
      </c>
      <c r="G746" s="15">
        <v>11890000</v>
      </c>
      <c r="H746" s="15">
        <v>302010</v>
      </c>
    </row>
    <row r="747" spans="1:9">
      <c r="A747" s="12">
        <v>10</v>
      </c>
      <c r="B747" s="12">
        <v>10190</v>
      </c>
      <c r="C747" s="13">
        <v>3119</v>
      </c>
      <c r="E747" s="12" t="s">
        <v>789</v>
      </c>
      <c r="F747" s="14">
        <v>-103186</v>
      </c>
      <c r="G747" s="15">
        <v>11890000</v>
      </c>
      <c r="H747" s="15">
        <v>304205</v>
      </c>
    </row>
    <row r="748" spans="1:9">
      <c r="A748" s="12">
        <v>10</v>
      </c>
      <c r="B748" s="12">
        <v>10190</v>
      </c>
      <c r="C748" s="13">
        <v>3123</v>
      </c>
      <c r="E748" s="12" t="s">
        <v>790</v>
      </c>
      <c r="F748" s="14">
        <v>-27000</v>
      </c>
      <c r="G748" s="15">
        <v>11890000</v>
      </c>
      <c r="H748" s="15">
        <v>302020</v>
      </c>
    </row>
    <row r="749" spans="1:9">
      <c r="A749" s="12">
        <v>10</v>
      </c>
      <c r="B749" s="12">
        <v>10190</v>
      </c>
      <c r="C749" s="13">
        <v>3240</v>
      </c>
      <c r="E749" s="12" t="s">
        <v>791</v>
      </c>
      <c r="F749" s="14">
        <v>-235000</v>
      </c>
      <c r="G749" s="15">
        <v>11890000</v>
      </c>
      <c r="H749" s="15">
        <v>304100</v>
      </c>
    </row>
    <row r="750" spans="1:9">
      <c r="A750" s="12">
        <v>10</v>
      </c>
      <c r="B750" s="12">
        <v>10190</v>
      </c>
      <c r="C750" s="13" t="s">
        <v>792</v>
      </c>
      <c r="E750" s="12" t="s">
        <v>793</v>
      </c>
      <c r="F750" s="14">
        <v>-480000</v>
      </c>
      <c r="G750" s="15">
        <v>11890000</v>
      </c>
      <c r="H750" s="15">
        <v>304210</v>
      </c>
    </row>
    <row r="751" spans="1:9">
      <c r="A751" s="12">
        <v>10</v>
      </c>
      <c r="B751" s="12">
        <v>10190</v>
      </c>
      <c r="C751" s="13">
        <v>3488</v>
      </c>
      <c r="E751" s="12" t="s">
        <v>794</v>
      </c>
      <c r="F751" s="14">
        <v>-4000</v>
      </c>
      <c r="G751" s="15">
        <v>11890000</v>
      </c>
      <c r="H751" s="15">
        <v>306000</v>
      </c>
    </row>
    <row r="752" spans="1:9">
      <c r="A752" s="12">
        <v>10</v>
      </c>
      <c r="B752" s="12">
        <v>10190</v>
      </c>
      <c r="C752" s="13">
        <v>4405</v>
      </c>
      <c r="E752" s="12" t="s">
        <v>795</v>
      </c>
      <c r="F752" s="14">
        <v>-25000</v>
      </c>
      <c r="G752" s="15">
        <v>11890000</v>
      </c>
      <c r="H752" s="15">
        <v>311150</v>
      </c>
    </row>
    <row r="753" spans="1:8">
      <c r="A753" s="12">
        <v>10</v>
      </c>
      <c r="B753" s="12">
        <v>10190</v>
      </c>
      <c r="C753" s="13">
        <v>4410</v>
      </c>
      <c r="E753" s="12" t="s">
        <v>796</v>
      </c>
      <c r="F753" s="14">
        <v>-350000</v>
      </c>
      <c r="G753" s="15">
        <v>11890000</v>
      </c>
      <c r="H753" s="15">
        <v>311160</v>
      </c>
    </row>
    <row r="754" spans="1:8">
      <c r="A754" s="12">
        <v>10</v>
      </c>
      <c r="B754" s="12">
        <v>10190</v>
      </c>
      <c r="C754" s="13">
        <v>4415</v>
      </c>
      <c r="E754" s="12" t="s">
        <v>797</v>
      </c>
      <c r="F754" s="14">
        <v>0</v>
      </c>
      <c r="G754" s="15">
        <v>11890000</v>
      </c>
      <c r="H754" s="15">
        <v>311170</v>
      </c>
    </row>
    <row r="755" spans="1:8">
      <c r="A755" s="12">
        <v>10</v>
      </c>
      <c r="B755" s="12">
        <v>10190</v>
      </c>
      <c r="C755" s="13">
        <v>4420</v>
      </c>
      <c r="E755" s="12" t="s">
        <v>798</v>
      </c>
      <c r="F755" s="14">
        <v>-240000</v>
      </c>
      <c r="G755" s="15">
        <v>11890000</v>
      </c>
      <c r="H755" s="15">
        <v>311180</v>
      </c>
    </row>
    <row r="756" spans="1:8">
      <c r="A756" s="12">
        <v>10</v>
      </c>
      <c r="B756" s="12">
        <v>10190</v>
      </c>
      <c r="C756" s="13">
        <v>4430</v>
      </c>
      <c r="E756" s="12" t="s">
        <v>799</v>
      </c>
      <c r="F756" s="14">
        <v>-218000</v>
      </c>
      <c r="G756" s="15">
        <v>11890000</v>
      </c>
      <c r="H756" s="15">
        <v>311190</v>
      </c>
    </row>
    <row r="757" spans="1:8">
      <c r="A757" s="12">
        <v>10</v>
      </c>
      <c r="B757" s="12">
        <v>10190</v>
      </c>
      <c r="C757" s="13" t="s">
        <v>800</v>
      </c>
      <c r="E757" s="12" t="s">
        <v>801</v>
      </c>
      <c r="F757" s="14">
        <v>0</v>
      </c>
      <c r="G757" s="15">
        <v>11890000</v>
      </c>
      <c r="H757" s="15">
        <v>325005</v>
      </c>
    </row>
    <row r="758" spans="1:8">
      <c r="A758" s="12">
        <v>10</v>
      </c>
      <c r="B758" s="12">
        <v>10190</v>
      </c>
      <c r="C758" s="13">
        <v>5250</v>
      </c>
      <c r="E758" s="12" t="s">
        <v>802</v>
      </c>
      <c r="F758" s="14">
        <v>-6000</v>
      </c>
      <c r="G758" s="15">
        <v>11890000</v>
      </c>
      <c r="H758" s="15">
        <v>324500</v>
      </c>
    </row>
    <row r="759" spans="1:8">
      <c r="A759" s="12">
        <v>10</v>
      </c>
      <c r="B759" s="12">
        <v>10190</v>
      </c>
      <c r="C759" s="13">
        <v>6120</v>
      </c>
      <c r="E759" s="12" t="s">
        <v>107</v>
      </c>
      <c r="F759" s="14">
        <v>4789934</v>
      </c>
      <c r="G759" s="15">
        <v>11890000</v>
      </c>
      <c r="H759" s="15">
        <v>401000</v>
      </c>
    </row>
    <row r="760" spans="1:8">
      <c r="A760" s="12">
        <v>10</v>
      </c>
      <c r="B760" s="12">
        <v>10190</v>
      </c>
      <c r="C760" s="13">
        <v>6125</v>
      </c>
      <c r="E760" s="12" t="s">
        <v>191</v>
      </c>
      <c r="F760" s="14">
        <v>519468</v>
      </c>
      <c r="G760" s="15">
        <v>11890000</v>
      </c>
      <c r="H760" s="15">
        <v>401125</v>
      </c>
    </row>
    <row r="761" spans="1:8">
      <c r="A761" s="12">
        <v>10</v>
      </c>
      <c r="B761" s="12">
        <v>10190</v>
      </c>
      <c r="C761" s="13" t="s">
        <v>421</v>
      </c>
      <c r="E761" s="12" t="s">
        <v>422</v>
      </c>
      <c r="F761" s="14">
        <v>79029</v>
      </c>
      <c r="G761" s="15">
        <v>11890000</v>
      </c>
      <c r="H761" s="15">
        <v>401126</v>
      </c>
    </row>
    <row r="762" spans="1:8">
      <c r="A762" s="12">
        <v>10</v>
      </c>
      <c r="B762" s="12">
        <v>10190</v>
      </c>
      <c r="C762" s="13">
        <v>6210</v>
      </c>
      <c r="E762" s="12" t="s">
        <v>108</v>
      </c>
      <c r="F762" s="14">
        <v>93755</v>
      </c>
      <c r="G762" s="15">
        <v>11890000</v>
      </c>
      <c r="H762" s="15">
        <v>402210</v>
      </c>
    </row>
    <row r="763" spans="1:8">
      <c r="A763" s="12">
        <v>10</v>
      </c>
      <c r="B763" s="12">
        <v>10190</v>
      </c>
      <c r="C763" s="13">
        <v>6220</v>
      </c>
      <c r="E763" s="12" t="s">
        <v>109</v>
      </c>
      <c r="F763" s="14">
        <v>412197</v>
      </c>
      <c r="G763" s="15">
        <v>11890000</v>
      </c>
      <c r="H763" s="15">
        <v>402220</v>
      </c>
    </row>
    <row r="764" spans="1:8">
      <c r="A764" s="12">
        <v>10</v>
      </c>
      <c r="B764" s="12">
        <v>10190</v>
      </c>
      <c r="C764" s="13">
        <v>6230</v>
      </c>
      <c r="E764" s="12" t="s">
        <v>110</v>
      </c>
      <c r="F764" s="14">
        <v>582627</v>
      </c>
      <c r="G764" s="15">
        <v>11890000</v>
      </c>
      <c r="H764" s="15">
        <v>402230</v>
      </c>
    </row>
    <row r="765" spans="1:8">
      <c r="A765" s="12">
        <v>10</v>
      </c>
      <c r="B765" s="12">
        <v>10190</v>
      </c>
      <c r="C765" s="13">
        <v>6240</v>
      </c>
      <c r="E765" s="12" t="s">
        <v>136</v>
      </c>
      <c r="F765" s="14">
        <v>26048</v>
      </c>
      <c r="G765" s="15">
        <v>11890000</v>
      </c>
      <c r="H765" s="15">
        <v>402240</v>
      </c>
    </row>
    <row r="766" spans="1:8">
      <c r="A766" s="12">
        <v>10</v>
      </c>
      <c r="B766" s="12">
        <v>10190</v>
      </c>
      <c r="C766" s="13">
        <v>6250</v>
      </c>
      <c r="E766" s="12" t="s">
        <v>161</v>
      </c>
      <c r="F766" s="14">
        <v>0</v>
      </c>
      <c r="G766" s="15">
        <v>11890000</v>
      </c>
      <c r="H766" s="15">
        <v>402250</v>
      </c>
    </row>
    <row r="767" spans="1:8">
      <c r="A767" s="12">
        <v>10</v>
      </c>
      <c r="B767" s="12">
        <v>10190</v>
      </c>
      <c r="C767" s="13">
        <v>6260</v>
      </c>
      <c r="E767" s="12" t="s">
        <v>111</v>
      </c>
      <c r="F767" s="14">
        <v>1196315</v>
      </c>
      <c r="G767" s="15">
        <v>11890000</v>
      </c>
      <c r="H767" s="15">
        <v>402260</v>
      </c>
    </row>
    <row r="768" spans="1:8">
      <c r="A768" s="12">
        <v>10</v>
      </c>
      <c r="B768" s="12">
        <v>10190</v>
      </c>
      <c r="C768" s="13">
        <v>6270</v>
      </c>
      <c r="E768" s="12" t="s">
        <v>112</v>
      </c>
      <c r="F768" s="14">
        <v>23848</v>
      </c>
      <c r="G768" s="15">
        <v>11890000</v>
      </c>
      <c r="H768" s="15">
        <v>402270</v>
      </c>
    </row>
    <row r="769" spans="1:8">
      <c r="A769" s="12">
        <v>10</v>
      </c>
      <c r="B769" s="12">
        <v>10190</v>
      </c>
      <c r="C769" s="13" t="s">
        <v>429</v>
      </c>
      <c r="E769" s="12" t="s">
        <v>803</v>
      </c>
      <c r="F769" s="14">
        <v>500</v>
      </c>
      <c r="G769" s="15">
        <v>11890000</v>
      </c>
      <c r="H769" s="15">
        <v>402275</v>
      </c>
    </row>
    <row r="770" spans="1:8">
      <c r="A770" s="12">
        <v>10</v>
      </c>
      <c r="B770" s="12">
        <v>10190</v>
      </c>
      <c r="C770" s="13" t="s">
        <v>804</v>
      </c>
      <c r="E770" s="12" t="s">
        <v>805</v>
      </c>
      <c r="F770" s="14">
        <v>12000</v>
      </c>
      <c r="G770" s="15">
        <v>11890000</v>
      </c>
      <c r="H770" s="15">
        <v>402300</v>
      </c>
    </row>
    <row r="771" spans="1:8">
      <c r="A771" s="12">
        <v>10</v>
      </c>
      <c r="B771" s="12">
        <v>10190</v>
      </c>
      <c r="C771" s="13" t="s">
        <v>432</v>
      </c>
      <c r="E771" s="12" t="s">
        <v>806</v>
      </c>
      <c r="F771" s="14">
        <v>10800</v>
      </c>
      <c r="G771" s="15">
        <v>11890000</v>
      </c>
      <c r="H771" s="15">
        <v>402295</v>
      </c>
    </row>
    <row r="772" spans="1:8">
      <c r="A772" s="12">
        <v>10</v>
      </c>
      <c r="B772" s="12">
        <v>10190</v>
      </c>
      <c r="C772" s="13" t="s">
        <v>192</v>
      </c>
      <c r="E772" s="12" t="s">
        <v>807</v>
      </c>
      <c r="F772" s="14">
        <v>18900</v>
      </c>
      <c r="G772" s="15">
        <v>11890000</v>
      </c>
      <c r="H772" s="15">
        <v>407030</v>
      </c>
    </row>
    <row r="773" spans="1:8">
      <c r="A773" s="12">
        <v>10</v>
      </c>
      <c r="B773" s="12">
        <v>10190</v>
      </c>
      <c r="C773" s="13" t="s">
        <v>435</v>
      </c>
      <c r="E773" s="12" t="s">
        <v>808</v>
      </c>
      <c r="F773" s="14">
        <v>934520</v>
      </c>
      <c r="G773" s="15">
        <v>11890000</v>
      </c>
      <c r="H773" s="15">
        <v>409045</v>
      </c>
    </row>
    <row r="774" spans="1:8">
      <c r="A774" s="12">
        <v>10</v>
      </c>
      <c r="B774" s="12">
        <v>10190</v>
      </c>
      <c r="C774" s="13" t="s">
        <v>809</v>
      </c>
      <c r="E774" s="12" t="s">
        <v>810</v>
      </c>
      <c r="F774" s="14">
        <v>37969</v>
      </c>
      <c r="G774" s="15">
        <v>11890000</v>
      </c>
      <c r="H774" s="15">
        <v>416505</v>
      </c>
    </row>
    <row r="775" spans="1:8">
      <c r="A775" s="12">
        <v>10</v>
      </c>
      <c r="B775" s="12">
        <v>10190</v>
      </c>
      <c r="C775" s="13" t="s">
        <v>811</v>
      </c>
      <c r="E775" s="12" t="s">
        <v>812</v>
      </c>
      <c r="F775" s="14">
        <v>156680</v>
      </c>
      <c r="G775" s="15">
        <v>11890000</v>
      </c>
      <c r="H775" s="15">
        <v>409050</v>
      </c>
    </row>
    <row r="776" spans="1:8">
      <c r="A776" s="12">
        <v>10</v>
      </c>
      <c r="B776" s="12">
        <v>10190</v>
      </c>
      <c r="C776" s="13" t="s">
        <v>813</v>
      </c>
      <c r="E776" s="12" t="s">
        <v>814</v>
      </c>
      <c r="F776" s="14">
        <v>0</v>
      </c>
      <c r="G776" s="15">
        <v>11890000</v>
      </c>
    </row>
    <row r="777" spans="1:8">
      <c r="A777" s="12">
        <v>10</v>
      </c>
      <c r="B777" s="12">
        <v>10190</v>
      </c>
      <c r="C777" s="13" t="s">
        <v>815</v>
      </c>
      <c r="E777" s="12" t="s">
        <v>816</v>
      </c>
      <c r="F777" s="14">
        <v>5940</v>
      </c>
      <c r="G777" s="15">
        <v>11890000</v>
      </c>
      <c r="H777" s="15">
        <v>404600</v>
      </c>
    </row>
    <row r="778" spans="1:8">
      <c r="A778" s="12">
        <v>10</v>
      </c>
      <c r="B778" s="12">
        <v>10190</v>
      </c>
      <c r="C778" s="13" t="s">
        <v>817</v>
      </c>
      <c r="E778" s="12" t="s">
        <v>818</v>
      </c>
      <c r="F778" s="14">
        <v>1467644</v>
      </c>
      <c r="G778" s="15">
        <v>11890000</v>
      </c>
      <c r="H778" s="15">
        <v>407000</v>
      </c>
    </row>
    <row r="779" spans="1:8">
      <c r="A779" s="12">
        <v>10</v>
      </c>
      <c r="B779" s="12">
        <v>10190</v>
      </c>
      <c r="C779" s="13" t="s">
        <v>819</v>
      </c>
      <c r="E779" s="12" t="s">
        <v>820</v>
      </c>
      <c r="F779" s="14">
        <v>166537</v>
      </c>
      <c r="G779" s="15">
        <v>11890000</v>
      </c>
      <c r="H779" s="15">
        <v>409060</v>
      </c>
    </row>
    <row r="780" spans="1:8">
      <c r="A780" s="12">
        <v>10</v>
      </c>
      <c r="B780" s="12">
        <v>10190</v>
      </c>
      <c r="C780" s="13">
        <v>6326</v>
      </c>
      <c r="E780" s="12" t="s">
        <v>732</v>
      </c>
      <c r="F780" s="14">
        <v>10000</v>
      </c>
      <c r="G780" s="15">
        <v>11890000</v>
      </c>
      <c r="H780" s="15">
        <v>407000</v>
      </c>
    </row>
    <row r="781" spans="1:8">
      <c r="A781" s="12">
        <v>10</v>
      </c>
      <c r="B781" s="12">
        <v>10190</v>
      </c>
      <c r="C781" s="13">
        <v>6620</v>
      </c>
      <c r="E781" s="12" t="s">
        <v>221</v>
      </c>
      <c r="F781" s="14">
        <v>21000</v>
      </c>
      <c r="G781" s="15">
        <v>11890000</v>
      </c>
      <c r="H781" s="15">
        <v>419000</v>
      </c>
    </row>
    <row r="782" spans="1:8">
      <c r="A782" s="12">
        <v>10</v>
      </c>
      <c r="B782" s="12">
        <v>10190</v>
      </c>
      <c r="C782" s="13">
        <v>6900</v>
      </c>
      <c r="E782" s="12" t="s">
        <v>115</v>
      </c>
      <c r="F782" s="14">
        <v>7300</v>
      </c>
      <c r="G782" s="15">
        <v>11890000</v>
      </c>
      <c r="H782" s="15">
        <v>435000</v>
      </c>
    </row>
    <row r="783" spans="1:8">
      <c r="A783" s="12">
        <v>10</v>
      </c>
      <c r="B783" s="12">
        <v>10190</v>
      </c>
      <c r="C783" s="13">
        <v>6912</v>
      </c>
      <c r="E783" s="12" t="s">
        <v>116</v>
      </c>
      <c r="F783" s="14">
        <v>96073</v>
      </c>
      <c r="G783" s="15">
        <v>11890000</v>
      </c>
      <c r="H783" s="15">
        <v>436000</v>
      </c>
    </row>
    <row r="784" spans="1:8">
      <c r="A784" s="12">
        <v>10</v>
      </c>
      <c r="B784" s="12">
        <v>10190</v>
      </c>
      <c r="C784" s="13">
        <v>6920</v>
      </c>
      <c r="E784" s="12" t="s">
        <v>117</v>
      </c>
      <c r="F784" s="14">
        <v>0</v>
      </c>
      <c r="G784" s="15">
        <v>11890000</v>
      </c>
      <c r="H784" s="15">
        <v>437500</v>
      </c>
    </row>
    <row r="785" spans="1:8">
      <c r="A785" s="12">
        <v>10</v>
      </c>
      <c r="B785" s="12">
        <v>10190</v>
      </c>
      <c r="C785" s="13" t="s">
        <v>821</v>
      </c>
      <c r="E785" s="12" t="s">
        <v>822</v>
      </c>
      <c r="F785" s="14">
        <v>500</v>
      </c>
      <c r="G785" s="15">
        <v>11890000</v>
      </c>
      <c r="H785" s="15">
        <v>438065</v>
      </c>
    </row>
    <row r="786" spans="1:8">
      <c r="A786" s="12">
        <v>10</v>
      </c>
      <c r="B786" s="12">
        <v>10190</v>
      </c>
      <c r="C786" s="13" t="s">
        <v>466</v>
      </c>
      <c r="E786" s="12" t="s">
        <v>467</v>
      </c>
      <c r="F786" s="14">
        <v>900</v>
      </c>
      <c r="G786" s="15">
        <v>11890000</v>
      </c>
      <c r="H786" s="15">
        <v>438055</v>
      </c>
    </row>
    <row r="787" spans="1:8">
      <c r="A787" s="12">
        <v>10</v>
      </c>
      <c r="B787" s="12">
        <v>10190</v>
      </c>
      <c r="C787" s="13">
        <v>6940</v>
      </c>
      <c r="E787" s="12" t="s">
        <v>175</v>
      </c>
      <c r="F787" s="14">
        <v>5100</v>
      </c>
      <c r="G787" s="15">
        <v>11890000</v>
      </c>
      <c r="H787" s="15">
        <v>438500</v>
      </c>
    </row>
    <row r="788" spans="1:8">
      <c r="A788" s="12">
        <v>10</v>
      </c>
      <c r="B788" s="12">
        <v>10190</v>
      </c>
      <c r="C788" s="13" t="s">
        <v>478</v>
      </c>
      <c r="E788" s="12" t="s">
        <v>479</v>
      </c>
      <c r="F788" s="14">
        <v>0</v>
      </c>
      <c r="G788" s="15">
        <v>11890000</v>
      </c>
      <c r="H788" s="15">
        <v>439570</v>
      </c>
    </row>
    <row r="789" spans="1:8">
      <c r="A789" s="12">
        <v>10</v>
      </c>
      <c r="B789" s="12">
        <v>10190</v>
      </c>
      <c r="C789" s="13">
        <v>7010</v>
      </c>
      <c r="E789" s="12" t="s">
        <v>122</v>
      </c>
      <c r="F789" s="14">
        <v>7300</v>
      </c>
      <c r="G789" s="15">
        <v>11890000</v>
      </c>
      <c r="H789" s="15">
        <v>441500</v>
      </c>
    </row>
    <row r="790" spans="1:8">
      <c r="A790" s="12">
        <v>10</v>
      </c>
      <c r="B790" s="12">
        <v>10190</v>
      </c>
      <c r="C790" s="13">
        <v>7012</v>
      </c>
      <c r="E790" s="12" t="s">
        <v>164</v>
      </c>
      <c r="F790" s="14">
        <v>6000</v>
      </c>
      <c r="G790" s="15">
        <v>11890000</v>
      </c>
      <c r="H790" s="15">
        <v>442000</v>
      </c>
    </row>
    <row r="791" spans="1:8">
      <c r="A791" s="12">
        <v>10</v>
      </c>
      <c r="B791" s="12">
        <v>10190</v>
      </c>
      <c r="C791" s="13">
        <v>7013</v>
      </c>
      <c r="E791" s="12" t="s">
        <v>123</v>
      </c>
      <c r="F791" s="14">
        <v>19000</v>
      </c>
      <c r="G791" s="15">
        <v>11890000</v>
      </c>
      <c r="H791" s="15">
        <v>442500</v>
      </c>
    </row>
    <row r="792" spans="1:8">
      <c r="A792" s="12">
        <v>10</v>
      </c>
      <c r="B792" s="12">
        <v>10190</v>
      </c>
      <c r="C792" s="13">
        <v>7015</v>
      </c>
      <c r="E792" s="12" t="s">
        <v>124</v>
      </c>
      <c r="F792" s="14">
        <v>6000</v>
      </c>
      <c r="G792" s="15">
        <v>11890000</v>
      </c>
      <c r="H792" s="15">
        <v>443000</v>
      </c>
    </row>
    <row r="793" spans="1:8">
      <c r="A793" s="12">
        <v>10</v>
      </c>
      <c r="B793" s="12">
        <v>10190</v>
      </c>
      <c r="C793" s="13">
        <v>7030</v>
      </c>
      <c r="E793" s="12" t="s">
        <v>126</v>
      </c>
      <c r="F793" s="14">
        <v>0</v>
      </c>
      <c r="G793" s="15">
        <v>11890000</v>
      </c>
      <c r="H793" s="15">
        <v>444000</v>
      </c>
    </row>
    <row r="794" spans="1:8">
      <c r="A794" s="12">
        <v>10</v>
      </c>
      <c r="B794" s="12">
        <v>10190</v>
      </c>
      <c r="C794" s="13">
        <v>7040</v>
      </c>
      <c r="E794" s="12" t="s">
        <v>127</v>
      </c>
      <c r="F794" s="14">
        <v>100</v>
      </c>
      <c r="G794" s="15">
        <v>11890000</v>
      </c>
      <c r="H794" s="15">
        <v>444500</v>
      </c>
    </row>
    <row r="795" spans="1:8">
      <c r="A795" s="12">
        <v>10</v>
      </c>
      <c r="B795" s="12">
        <v>10190</v>
      </c>
      <c r="C795" s="13">
        <v>7050</v>
      </c>
      <c r="E795" s="12" t="s">
        <v>823</v>
      </c>
      <c r="F795" s="14">
        <v>34000</v>
      </c>
      <c r="G795" s="15">
        <v>11890000</v>
      </c>
      <c r="H795" s="15">
        <v>446015</v>
      </c>
    </row>
    <row r="796" spans="1:8">
      <c r="A796" s="12">
        <v>10</v>
      </c>
      <c r="B796" s="12">
        <v>10190</v>
      </c>
      <c r="C796" s="13">
        <v>7090</v>
      </c>
      <c r="E796" s="12" t="s">
        <v>824</v>
      </c>
      <c r="F796" s="14">
        <v>62000</v>
      </c>
      <c r="G796" s="15">
        <v>11890000</v>
      </c>
      <c r="H796" s="15">
        <v>448750</v>
      </c>
    </row>
    <row r="797" spans="1:8">
      <c r="A797" s="12">
        <v>10</v>
      </c>
      <c r="B797" s="12">
        <v>10190</v>
      </c>
      <c r="C797" s="13">
        <v>7100</v>
      </c>
      <c r="E797" s="12" t="s">
        <v>825</v>
      </c>
      <c r="F797" s="14">
        <v>25000</v>
      </c>
      <c r="G797" s="15">
        <v>11890000</v>
      </c>
      <c r="H797" s="15">
        <v>449500</v>
      </c>
    </row>
    <row r="798" spans="1:8">
      <c r="A798" s="12">
        <v>10</v>
      </c>
      <c r="B798" s="12">
        <v>10190</v>
      </c>
      <c r="C798" s="13">
        <v>7110</v>
      </c>
      <c r="E798" s="12" t="s">
        <v>128</v>
      </c>
      <c r="F798" s="14">
        <v>5000</v>
      </c>
      <c r="G798" s="15">
        <v>11890000</v>
      </c>
      <c r="H798" s="15">
        <v>451000</v>
      </c>
    </row>
    <row r="799" spans="1:8">
      <c r="A799" s="12">
        <v>10</v>
      </c>
      <c r="B799" s="12">
        <v>10190</v>
      </c>
      <c r="C799" s="13" t="s">
        <v>826</v>
      </c>
      <c r="E799" s="12" t="s">
        <v>827</v>
      </c>
      <c r="F799" s="14">
        <v>0</v>
      </c>
      <c r="G799" s="15">
        <v>11890000</v>
      </c>
      <c r="H799" s="15">
        <v>451060</v>
      </c>
    </row>
    <row r="800" spans="1:8">
      <c r="A800" s="12">
        <v>10</v>
      </c>
      <c r="B800" s="12">
        <v>10190</v>
      </c>
      <c r="C800" s="13" t="s">
        <v>828</v>
      </c>
      <c r="E800" s="12" t="s">
        <v>829</v>
      </c>
      <c r="F800" s="14">
        <v>0</v>
      </c>
      <c r="G800" s="15">
        <v>11890000</v>
      </c>
      <c r="H800" s="15">
        <v>451025</v>
      </c>
    </row>
    <row r="801" spans="1:8">
      <c r="A801" s="12">
        <v>10</v>
      </c>
      <c r="B801" s="12">
        <v>10190</v>
      </c>
      <c r="C801" s="13" t="s">
        <v>484</v>
      </c>
      <c r="E801" s="12" t="s">
        <v>830</v>
      </c>
      <c r="F801" s="14">
        <v>0</v>
      </c>
      <c r="G801" s="15">
        <v>11890000</v>
      </c>
      <c r="H801" s="15">
        <v>451145</v>
      </c>
    </row>
    <row r="802" spans="1:8">
      <c r="A802" s="12">
        <v>10</v>
      </c>
      <c r="B802" s="12">
        <v>10190</v>
      </c>
      <c r="C802" s="13" t="s">
        <v>492</v>
      </c>
      <c r="E802" s="12" t="s">
        <v>831</v>
      </c>
      <c r="F802" s="14">
        <v>0</v>
      </c>
      <c r="G802" s="15">
        <v>11890000</v>
      </c>
      <c r="H802" s="15">
        <v>451150</v>
      </c>
    </row>
    <row r="803" spans="1:8">
      <c r="A803" s="12">
        <v>10</v>
      </c>
      <c r="B803" s="12">
        <v>10190</v>
      </c>
      <c r="C803" s="13" t="s">
        <v>832</v>
      </c>
      <c r="E803" s="12" t="s">
        <v>833</v>
      </c>
      <c r="F803" s="14">
        <v>0</v>
      </c>
      <c r="G803" s="15">
        <v>11890000</v>
      </c>
      <c r="H803" s="15">
        <v>451065</v>
      </c>
    </row>
    <row r="804" spans="1:8">
      <c r="A804" s="12">
        <v>10</v>
      </c>
      <c r="B804" s="12">
        <v>10190</v>
      </c>
      <c r="C804" s="13" t="s">
        <v>834</v>
      </c>
      <c r="E804" s="12" t="s">
        <v>835</v>
      </c>
      <c r="F804" s="14">
        <v>0</v>
      </c>
      <c r="G804" s="15">
        <v>11890000</v>
      </c>
      <c r="H804" s="15">
        <v>451040</v>
      </c>
    </row>
    <row r="805" spans="1:8">
      <c r="A805" s="12">
        <v>10</v>
      </c>
      <c r="B805" s="12">
        <v>10190</v>
      </c>
      <c r="C805" s="13" t="s">
        <v>502</v>
      </c>
      <c r="E805" s="12" t="s">
        <v>836</v>
      </c>
      <c r="F805" s="14">
        <v>0</v>
      </c>
      <c r="G805" s="15">
        <v>11890000</v>
      </c>
      <c r="H805" s="15">
        <v>451075</v>
      </c>
    </row>
    <row r="806" spans="1:8">
      <c r="A806" s="12">
        <v>10</v>
      </c>
      <c r="B806" s="12">
        <v>10190</v>
      </c>
      <c r="C806" s="13">
        <v>7120</v>
      </c>
      <c r="E806" s="12" t="s">
        <v>188</v>
      </c>
      <c r="F806" s="14">
        <v>22000</v>
      </c>
      <c r="G806" s="15">
        <v>11890000</v>
      </c>
      <c r="H806" s="15">
        <v>453000</v>
      </c>
    </row>
    <row r="807" spans="1:8">
      <c r="A807" s="12">
        <v>10</v>
      </c>
      <c r="B807" s="12">
        <v>10190</v>
      </c>
      <c r="C807" s="13" t="s">
        <v>837</v>
      </c>
      <c r="E807" s="12" t="s">
        <v>838</v>
      </c>
      <c r="F807" s="14">
        <v>0</v>
      </c>
      <c r="G807" s="15">
        <v>11890000</v>
      </c>
      <c r="H807" s="15">
        <v>453240</v>
      </c>
    </row>
    <row r="808" spans="1:8">
      <c r="A808" s="12">
        <v>10</v>
      </c>
      <c r="B808" s="12">
        <v>10190</v>
      </c>
      <c r="C808" s="13" t="s">
        <v>839</v>
      </c>
      <c r="E808" s="12" t="s">
        <v>840</v>
      </c>
      <c r="F808" s="14">
        <v>0</v>
      </c>
      <c r="G808" s="15">
        <v>11890000</v>
      </c>
      <c r="H808" s="15">
        <v>453095</v>
      </c>
    </row>
    <row r="809" spans="1:8">
      <c r="A809" s="12">
        <v>10</v>
      </c>
      <c r="B809" s="12">
        <v>10190</v>
      </c>
      <c r="C809" s="13" t="s">
        <v>841</v>
      </c>
      <c r="E809" s="12" t="s">
        <v>842</v>
      </c>
      <c r="F809" s="14">
        <v>0</v>
      </c>
      <c r="G809" s="15">
        <v>11890000</v>
      </c>
      <c r="H809" s="15">
        <v>453100</v>
      </c>
    </row>
    <row r="810" spans="1:8">
      <c r="A810" s="12">
        <v>10</v>
      </c>
      <c r="B810" s="12">
        <v>10190</v>
      </c>
      <c r="C810" s="13" t="s">
        <v>843</v>
      </c>
      <c r="E810" s="12" t="s">
        <v>844</v>
      </c>
      <c r="F810" s="14">
        <v>0</v>
      </c>
      <c r="G810" s="15">
        <v>11890000</v>
      </c>
    </row>
    <row r="811" spans="1:8">
      <c r="A811" s="12">
        <v>10</v>
      </c>
      <c r="B811" s="12">
        <v>10190</v>
      </c>
      <c r="C811" s="13" t="s">
        <v>845</v>
      </c>
      <c r="E811" s="12" t="s">
        <v>846</v>
      </c>
      <c r="F811" s="14">
        <v>0</v>
      </c>
      <c r="G811" s="15">
        <v>11890000</v>
      </c>
    </row>
    <row r="812" spans="1:8">
      <c r="A812" s="12">
        <v>10</v>
      </c>
      <c r="B812" s="12">
        <v>10190</v>
      </c>
      <c r="C812" s="13" t="s">
        <v>510</v>
      </c>
      <c r="E812" s="12" t="s">
        <v>847</v>
      </c>
      <c r="F812" s="14">
        <v>0</v>
      </c>
      <c r="G812" s="15">
        <v>11890000</v>
      </c>
      <c r="H812" s="15">
        <v>453060</v>
      </c>
    </row>
    <row r="813" spans="1:8">
      <c r="A813" s="12">
        <v>10</v>
      </c>
      <c r="B813" s="12">
        <v>10190</v>
      </c>
      <c r="C813" s="13">
        <v>7130</v>
      </c>
      <c r="E813" s="12" t="s">
        <v>848</v>
      </c>
      <c r="F813" s="14">
        <v>31000</v>
      </c>
      <c r="G813" s="15">
        <v>11890000</v>
      </c>
      <c r="H813" s="15">
        <v>446065</v>
      </c>
    </row>
    <row r="814" spans="1:8">
      <c r="A814" s="12">
        <v>10</v>
      </c>
      <c r="B814" s="12">
        <v>10190</v>
      </c>
      <c r="C814" s="13" t="s">
        <v>849</v>
      </c>
      <c r="E814" s="12" t="s">
        <v>850</v>
      </c>
      <c r="F814" s="14">
        <v>0</v>
      </c>
      <c r="G814" s="15">
        <v>11890000</v>
      </c>
    </row>
    <row r="816" spans="1:8">
      <c r="B816" s="12" t="s">
        <v>851</v>
      </c>
    </row>
    <row r="817" spans="1:8">
      <c r="A817" s="12">
        <v>10</v>
      </c>
      <c r="B817" s="12">
        <v>10191</v>
      </c>
      <c r="C817" s="13">
        <v>5245</v>
      </c>
      <c r="E817" s="12" t="s">
        <v>529</v>
      </c>
      <c r="F817" s="14">
        <v>0</v>
      </c>
      <c r="G817" s="15">
        <v>11890191</v>
      </c>
      <c r="H817" s="15">
        <v>327000</v>
      </c>
    </row>
    <row r="818" spans="1:8">
      <c r="A818" s="12">
        <v>10</v>
      </c>
      <c r="B818" s="12">
        <v>10191</v>
      </c>
      <c r="C818" s="13">
        <v>5280</v>
      </c>
      <c r="E818" s="12" t="s">
        <v>852</v>
      </c>
      <c r="F818" s="14">
        <v>-185047</v>
      </c>
      <c r="G818" s="15">
        <v>11890191</v>
      </c>
      <c r="H818" s="15">
        <v>324505</v>
      </c>
    </row>
    <row r="819" spans="1:8">
      <c r="A819" s="12">
        <v>10</v>
      </c>
      <c r="B819" s="12">
        <v>10191</v>
      </c>
      <c r="C819" s="13" t="s">
        <v>101</v>
      </c>
      <c r="E819" s="12" t="s">
        <v>853</v>
      </c>
      <c r="F819" s="14">
        <v>8500</v>
      </c>
      <c r="G819" s="15">
        <v>11890191</v>
      </c>
      <c r="H819" s="15">
        <v>404605</v>
      </c>
    </row>
    <row r="820" spans="1:8">
      <c r="A820" s="12">
        <v>10</v>
      </c>
      <c r="B820" s="12">
        <v>10191</v>
      </c>
      <c r="C820" s="13" t="s">
        <v>854</v>
      </c>
      <c r="E820" s="12" t="s">
        <v>855</v>
      </c>
      <c r="F820" s="14">
        <v>4300</v>
      </c>
      <c r="G820" s="15">
        <v>11890191</v>
      </c>
      <c r="H820" s="15">
        <v>404570</v>
      </c>
    </row>
    <row r="821" spans="1:8">
      <c r="A821" s="12">
        <v>10</v>
      </c>
      <c r="B821" s="12">
        <v>10191</v>
      </c>
      <c r="C821" s="13">
        <v>6510</v>
      </c>
      <c r="E821" s="12" t="s">
        <v>856</v>
      </c>
      <c r="F821" s="14">
        <v>61231</v>
      </c>
      <c r="G821" s="15">
        <v>11890191</v>
      </c>
      <c r="H821" s="15">
        <v>409130</v>
      </c>
    </row>
    <row r="822" spans="1:8">
      <c r="A822" s="12">
        <v>10</v>
      </c>
      <c r="B822" s="12">
        <v>10191</v>
      </c>
      <c r="C822" s="13">
        <v>7010</v>
      </c>
      <c r="E822" s="12" t="s">
        <v>122</v>
      </c>
      <c r="F822" s="14">
        <v>400</v>
      </c>
      <c r="G822" s="15">
        <v>11890191</v>
      </c>
      <c r="H822" s="15">
        <v>441500</v>
      </c>
    </row>
    <row r="823" spans="1:8">
      <c r="A823" s="12">
        <v>10</v>
      </c>
      <c r="B823" s="12">
        <v>10191</v>
      </c>
      <c r="C823" s="13">
        <v>7015</v>
      </c>
      <c r="E823" s="12" t="s">
        <v>124</v>
      </c>
      <c r="F823" s="14">
        <v>0</v>
      </c>
      <c r="G823" s="15">
        <v>11890191</v>
      </c>
      <c r="H823" s="15">
        <v>443000</v>
      </c>
    </row>
    <row r="824" spans="1:8">
      <c r="A824" s="12">
        <v>10</v>
      </c>
      <c r="B824" s="12">
        <v>10191</v>
      </c>
      <c r="C824" s="13">
        <v>7046</v>
      </c>
      <c r="E824" s="12" t="s">
        <v>857</v>
      </c>
      <c r="F824" s="14">
        <v>23000</v>
      </c>
      <c r="G824" s="15">
        <v>11890191</v>
      </c>
      <c r="H824" s="15">
        <v>445000</v>
      </c>
    </row>
    <row r="825" spans="1:8">
      <c r="A825" s="12">
        <v>10</v>
      </c>
      <c r="B825" s="12">
        <v>10191</v>
      </c>
      <c r="C825" s="13" t="s">
        <v>858</v>
      </c>
      <c r="E825" s="12" t="s">
        <v>859</v>
      </c>
      <c r="F825" s="14">
        <v>300</v>
      </c>
      <c r="G825" s="15">
        <v>11890191</v>
      </c>
      <c r="H825" s="15">
        <v>451080</v>
      </c>
    </row>
    <row r="826" spans="1:8">
      <c r="A826" s="12">
        <v>10</v>
      </c>
      <c r="B826" s="12">
        <v>10191</v>
      </c>
      <c r="C826" s="13" t="s">
        <v>860</v>
      </c>
      <c r="E826" s="12" t="s">
        <v>861</v>
      </c>
      <c r="F826" s="14">
        <v>2000</v>
      </c>
      <c r="G826" s="15">
        <v>11890191</v>
      </c>
      <c r="H826" s="15">
        <v>453005</v>
      </c>
    </row>
    <row r="827" spans="1:8">
      <c r="A827" s="12">
        <v>10</v>
      </c>
      <c r="B827" s="12">
        <v>10191</v>
      </c>
      <c r="C827" s="13" t="s">
        <v>862</v>
      </c>
      <c r="E827" s="12" t="s">
        <v>863</v>
      </c>
      <c r="F827" s="14">
        <v>3000</v>
      </c>
      <c r="G827" s="15">
        <v>11890191</v>
      </c>
      <c r="H827" s="15">
        <v>451085</v>
      </c>
    </row>
    <row r="828" spans="1:8">
      <c r="A828" s="12">
        <v>10</v>
      </c>
      <c r="B828" s="12">
        <v>10191</v>
      </c>
      <c r="C828" s="13" t="s">
        <v>864</v>
      </c>
      <c r="E828" s="12" t="s">
        <v>865</v>
      </c>
      <c r="F828" s="14">
        <v>27000</v>
      </c>
      <c r="G828" s="15">
        <v>11890191</v>
      </c>
      <c r="H828" s="15">
        <v>453035</v>
      </c>
    </row>
    <row r="829" spans="1:8">
      <c r="A829" s="12">
        <v>10</v>
      </c>
      <c r="B829" s="12">
        <v>10191</v>
      </c>
      <c r="C829" s="13">
        <v>7120</v>
      </c>
      <c r="E829" s="12" t="s">
        <v>188</v>
      </c>
      <c r="F829" s="14">
        <v>1500</v>
      </c>
      <c r="G829" s="15">
        <v>11890191</v>
      </c>
      <c r="H829" s="15">
        <v>453000</v>
      </c>
    </row>
    <row r="830" spans="1:8">
      <c r="A830" s="12">
        <v>10</v>
      </c>
      <c r="B830" s="12">
        <v>10191</v>
      </c>
      <c r="C830" s="13" t="s">
        <v>866</v>
      </c>
      <c r="E830" s="12" t="s">
        <v>867</v>
      </c>
      <c r="F830" s="14">
        <v>0</v>
      </c>
      <c r="G830" s="15">
        <v>11890191</v>
      </c>
      <c r="H830" s="15">
        <v>453105</v>
      </c>
    </row>
    <row r="832" spans="1:8">
      <c r="B832" s="12" t="s">
        <v>868</v>
      </c>
    </row>
    <row r="833" spans="1:8">
      <c r="A833" s="12">
        <v>10</v>
      </c>
      <c r="B833" s="12">
        <v>10192</v>
      </c>
      <c r="C833" s="13">
        <v>6120</v>
      </c>
      <c r="E833" s="12" t="s">
        <v>107</v>
      </c>
      <c r="F833" s="14">
        <v>72837</v>
      </c>
      <c r="G833" s="15">
        <v>11883000</v>
      </c>
      <c r="H833" s="15">
        <v>401000</v>
      </c>
    </row>
    <row r="834" spans="1:8">
      <c r="A834" s="12">
        <v>10</v>
      </c>
      <c r="B834" s="12">
        <v>10192</v>
      </c>
      <c r="C834" s="13">
        <v>6125</v>
      </c>
      <c r="E834" s="12" t="s">
        <v>191</v>
      </c>
      <c r="F834" s="14">
        <v>5000</v>
      </c>
      <c r="G834" s="15">
        <v>11883000</v>
      </c>
      <c r="H834" s="15">
        <v>401125</v>
      </c>
    </row>
    <row r="835" spans="1:8">
      <c r="A835" s="12">
        <v>10</v>
      </c>
      <c r="B835" s="12">
        <v>10192</v>
      </c>
      <c r="C835" s="13" t="s">
        <v>421</v>
      </c>
      <c r="E835" s="12" t="s">
        <v>869</v>
      </c>
      <c r="F835" s="14">
        <v>500</v>
      </c>
      <c r="G835" s="15">
        <v>11883000</v>
      </c>
      <c r="H835" s="15">
        <v>401126</v>
      </c>
    </row>
    <row r="836" spans="1:8">
      <c r="A836" s="12">
        <v>10</v>
      </c>
      <c r="B836" s="12">
        <v>10192</v>
      </c>
      <c r="C836" s="13">
        <v>6210</v>
      </c>
      <c r="E836" s="12" t="s">
        <v>108</v>
      </c>
      <c r="F836" s="14">
        <v>1363</v>
      </c>
      <c r="G836" s="15">
        <v>11883000</v>
      </c>
      <c r="H836" s="15">
        <v>402210</v>
      </c>
    </row>
    <row r="837" spans="1:8">
      <c r="A837" s="12">
        <v>10</v>
      </c>
      <c r="B837" s="12">
        <v>10192</v>
      </c>
      <c r="C837" s="13">
        <v>6220</v>
      </c>
      <c r="E837" s="12" t="s">
        <v>109</v>
      </c>
      <c r="F837" s="14">
        <v>5993</v>
      </c>
      <c r="G837" s="15">
        <v>11883000</v>
      </c>
      <c r="H837" s="15">
        <v>402220</v>
      </c>
    </row>
    <row r="838" spans="1:8">
      <c r="A838" s="12">
        <v>10</v>
      </c>
      <c r="B838" s="12">
        <v>10192</v>
      </c>
      <c r="C838" s="13">
        <v>6230</v>
      </c>
      <c r="E838" s="12" t="s">
        <v>110</v>
      </c>
      <c r="F838" s="14">
        <v>13732</v>
      </c>
      <c r="G838" s="15">
        <v>11883000</v>
      </c>
      <c r="H838" s="15">
        <v>402230</v>
      </c>
    </row>
    <row r="839" spans="1:8">
      <c r="A839" s="12">
        <v>10</v>
      </c>
      <c r="B839" s="12">
        <v>10192</v>
      </c>
      <c r="C839" s="13">
        <v>6260</v>
      </c>
      <c r="E839" s="12" t="s">
        <v>111</v>
      </c>
      <c r="F839" s="14">
        <v>11233</v>
      </c>
      <c r="G839" s="15">
        <v>11883000</v>
      </c>
      <c r="H839" s="15">
        <v>402260</v>
      </c>
    </row>
    <row r="840" spans="1:8">
      <c r="A840" s="12">
        <v>10</v>
      </c>
      <c r="B840" s="12">
        <v>10192</v>
      </c>
      <c r="C840" s="13">
        <v>6270</v>
      </c>
      <c r="E840" s="12" t="s">
        <v>112</v>
      </c>
      <c r="F840" s="14">
        <v>390</v>
      </c>
      <c r="G840" s="15">
        <v>11883000</v>
      </c>
      <c r="H840" s="15">
        <v>402270</v>
      </c>
    </row>
    <row r="841" spans="1:8">
      <c r="A841" s="12">
        <v>10</v>
      </c>
      <c r="B841" s="12">
        <v>10192</v>
      </c>
      <c r="C841" s="13">
        <v>6912</v>
      </c>
      <c r="E841" s="12" t="s">
        <v>116</v>
      </c>
      <c r="F841" s="14">
        <v>1567</v>
      </c>
      <c r="G841" s="15">
        <v>11883000</v>
      </c>
      <c r="H841" s="15">
        <v>436000</v>
      </c>
    </row>
    <row r="843" spans="1:8">
      <c r="B843" s="12" t="s">
        <v>870</v>
      </c>
    </row>
    <row r="844" spans="1:8">
      <c r="A844" s="12">
        <v>10</v>
      </c>
      <c r="B844" s="12">
        <v>10193</v>
      </c>
      <c r="C844" s="13">
        <v>3175</v>
      </c>
      <c r="E844" s="12" t="s">
        <v>871</v>
      </c>
      <c r="F844" s="14">
        <v>0</v>
      </c>
      <c r="G844" s="15">
        <v>11893000</v>
      </c>
      <c r="H844" s="15">
        <v>302155</v>
      </c>
    </row>
    <row r="845" spans="1:8">
      <c r="A845" s="12">
        <v>10</v>
      </c>
      <c r="B845" s="12">
        <v>10193</v>
      </c>
      <c r="C845" s="13">
        <v>3488</v>
      </c>
      <c r="E845" s="12" t="s">
        <v>391</v>
      </c>
      <c r="F845" s="14">
        <v>0</v>
      </c>
      <c r="G845" s="15">
        <v>11893000</v>
      </c>
      <c r="H845" s="15">
        <v>306000</v>
      </c>
    </row>
    <row r="846" spans="1:8">
      <c r="A846" s="12">
        <v>10</v>
      </c>
      <c r="B846" s="12">
        <v>10193</v>
      </c>
      <c r="C846" s="13">
        <v>6120</v>
      </c>
      <c r="E846" s="12" t="s">
        <v>107</v>
      </c>
      <c r="F846" s="14">
        <v>453210</v>
      </c>
      <c r="G846" s="15">
        <v>11893000</v>
      </c>
      <c r="H846" s="15">
        <v>401000</v>
      </c>
    </row>
    <row r="847" spans="1:8">
      <c r="A847" s="12">
        <v>10</v>
      </c>
      <c r="B847" s="12">
        <v>10193</v>
      </c>
      <c r="C847" s="13">
        <v>6125</v>
      </c>
      <c r="E847" s="12" t="s">
        <v>191</v>
      </c>
      <c r="F847" s="14">
        <v>3000</v>
      </c>
      <c r="G847" s="15">
        <v>11893000</v>
      </c>
      <c r="H847" s="15">
        <v>401125</v>
      </c>
    </row>
    <row r="848" spans="1:8">
      <c r="A848" s="12">
        <v>10</v>
      </c>
      <c r="B848" s="12">
        <v>10193</v>
      </c>
      <c r="C848" s="13" t="s">
        <v>421</v>
      </c>
      <c r="E848" s="12" t="s">
        <v>422</v>
      </c>
      <c r="F848" s="14">
        <v>1000</v>
      </c>
      <c r="G848" s="15">
        <v>11893000</v>
      </c>
      <c r="H848" s="15">
        <v>401126</v>
      </c>
    </row>
    <row r="849" spans="1:8">
      <c r="A849" s="12">
        <v>10</v>
      </c>
      <c r="B849" s="12">
        <v>10193</v>
      </c>
      <c r="C849" s="13">
        <v>6210</v>
      </c>
      <c r="E849" s="12" t="s">
        <v>108</v>
      </c>
      <c r="F849" s="14">
        <v>7956</v>
      </c>
      <c r="G849" s="15">
        <v>11893000</v>
      </c>
      <c r="H849" s="15">
        <v>402210</v>
      </c>
    </row>
    <row r="850" spans="1:8">
      <c r="A850" s="12">
        <v>10</v>
      </c>
      <c r="B850" s="12">
        <v>10193</v>
      </c>
      <c r="C850" s="13">
        <v>6220</v>
      </c>
      <c r="E850" s="12" t="s">
        <v>109</v>
      </c>
      <c r="F850" s="14">
        <v>34977</v>
      </c>
      <c r="G850" s="15">
        <v>11893000</v>
      </c>
      <c r="H850" s="15">
        <v>402220</v>
      </c>
    </row>
    <row r="851" spans="1:8">
      <c r="A851" s="12">
        <v>10</v>
      </c>
      <c r="B851" s="12">
        <v>10193</v>
      </c>
      <c r="C851" s="13">
        <v>6230</v>
      </c>
      <c r="E851" s="12" t="s">
        <v>110</v>
      </c>
      <c r="F851" s="14">
        <v>80147</v>
      </c>
      <c r="G851" s="15">
        <v>11893000</v>
      </c>
      <c r="H851" s="15">
        <v>402230</v>
      </c>
    </row>
    <row r="852" spans="1:8">
      <c r="A852" s="12">
        <v>10</v>
      </c>
      <c r="B852" s="12">
        <v>10193</v>
      </c>
      <c r="C852" s="13">
        <v>6240</v>
      </c>
      <c r="E852" s="12" t="s">
        <v>136</v>
      </c>
      <c r="F852" s="14">
        <v>596</v>
      </c>
      <c r="G852" s="15">
        <v>11893000</v>
      </c>
      <c r="H852" s="15">
        <v>402240</v>
      </c>
    </row>
    <row r="853" spans="1:8">
      <c r="A853" s="12">
        <v>10</v>
      </c>
      <c r="B853" s="12">
        <v>10193</v>
      </c>
      <c r="C853" s="13">
        <v>6260</v>
      </c>
      <c r="E853" s="12" t="s">
        <v>111</v>
      </c>
      <c r="F853" s="14">
        <v>67398</v>
      </c>
      <c r="G853" s="15">
        <v>11893000</v>
      </c>
      <c r="H853" s="15">
        <v>402260</v>
      </c>
    </row>
    <row r="854" spans="1:8">
      <c r="A854" s="12">
        <v>10</v>
      </c>
      <c r="B854" s="12">
        <v>10193</v>
      </c>
      <c r="C854" s="13">
        <v>6270</v>
      </c>
      <c r="E854" s="12" t="s">
        <v>112</v>
      </c>
      <c r="F854" s="14">
        <v>2256</v>
      </c>
      <c r="G854" s="15">
        <v>11893000</v>
      </c>
      <c r="H854" s="15">
        <v>402270</v>
      </c>
    </row>
    <row r="855" spans="1:8">
      <c r="A855" s="12">
        <v>10</v>
      </c>
      <c r="B855" s="12">
        <v>10193</v>
      </c>
      <c r="C855" s="13">
        <v>6610</v>
      </c>
      <c r="E855" s="12" t="s">
        <v>447</v>
      </c>
      <c r="F855" s="14">
        <v>1000</v>
      </c>
      <c r="G855" s="15">
        <v>11893000</v>
      </c>
      <c r="H855" s="15">
        <v>418500</v>
      </c>
    </row>
    <row r="856" spans="1:8">
      <c r="A856" s="12">
        <v>10</v>
      </c>
      <c r="B856" s="12">
        <v>10193</v>
      </c>
      <c r="C856" s="13" t="s">
        <v>449</v>
      </c>
      <c r="E856" s="12" t="s">
        <v>450</v>
      </c>
      <c r="F856" s="14">
        <v>8000</v>
      </c>
      <c r="G856" s="15">
        <v>11893000</v>
      </c>
      <c r="H856" s="15">
        <v>426005</v>
      </c>
    </row>
    <row r="857" spans="1:8">
      <c r="A857" s="12">
        <v>10</v>
      </c>
      <c r="B857" s="12">
        <v>10193</v>
      </c>
      <c r="C857" s="13">
        <v>6900</v>
      </c>
      <c r="E857" s="12" t="s">
        <v>115</v>
      </c>
      <c r="F857" s="14">
        <v>0</v>
      </c>
      <c r="G857" s="15">
        <v>11893000</v>
      </c>
      <c r="H857" s="15">
        <v>435000</v>
      </c>
    </row>
    <row r="858" spans="1:8">
      <c r="A858" s="12">
        <v>10</v>
      </c>
      <c r="B858" s="12">
        <v>10193</v>
      </c>
      <c r="C858" s="13">
        <v>6912</v>
      </c>
      <c r="E858" s="12" t="s">
        <v>116</v>
      </c>
      <c r="F858" s="14">
        <v>9144</v>
      </c>
      <c r="G858" s="15">
        <v>11893000</v>
      </c>
      <c r="H858" s="15">
        <v>436000</v>
      </c>
    </row>
    <row r="859" spans="1:8">
      <c r="A859" s="12">
        <v>10</v>
      </c>
      <c r="B859" s="12">
        <v>10193</v>
      </c>
      <c r="C859" s="13">
        <v>7013</v>
      </c>
      <c r="E859" s="12" t="s">
        <v>123</v>
      </c>
      <c r="F859" s="14">
        <v>0</v>
      </c>
      <c r="G859" s="15">
        <v>11893000</v>
      </c>
      <c r="H859" s="15">
        <v>442500</v>
      </c>
    </row>
    <row r="860" spans="1:8">
      <c r="A860" s="12">
        <v>10</v>
      </c>
      <c r="B860" s="12">
        <v>10193</v>
      </c>
      <c r="C860" s="13">
        <v>7055</v>
      </c>
      <c r="E860" s="12" t="s">
        <v>872</v>
      </c>
      <c r="F860" s="14">
        <v>0</v>
      </c>
      <c r="G860" s="15">
        <v>11893000</v>
      </c>
      <c r="H860" s="15">
        <v>447250</v>
      </c>
    </row>
    <row r="862" spans="1:8">
      <c r="B862" s="12" t="s">
        <v>873</v>
      </c>
    </row>
    <row r="863" spans="1:8">
      <c r="A863" s="12">
        <v>10</v>
      </c>
      <c r="B863" s="12">
        <v>10194</v>
      </c>
      <c r="C863" s="13" t="s">
        <v>874</v>
      </c>
      <c r="E863" s="12" t="s">
        <v>875</v>
      </c>
      <c r="F863" s="14">
        <v>0</v>
      </c>
      <c r="G863" s="15">
        <v>11890192</v>
      </c>
      <c r="H863" s="15">
        <v>453110</v>
      </c>
    </row>
    <row r="865" spans="1:8">
      <c r="B865" s="12" t="s">
        <v>876</v>
      </c>
    </row>
    <row r="866" spans="1:8">
      <c r="A866" s="12">
        <v>10</v>
      </c>
      <c r="B866" s="12">
        <v>10195</v>
      </c>
      <c r="C866" s="13">
        <v>3144</v>
      </c>
      <c r="E866" s="12" t="s">
        <v>877</v>
      </c>
      <c r="F866" s="14">
        <v>-39180</v>
      </c>
      <c r="G866" s="15">
        <v>11893195</v>
      </c>
      <c r="H866" s="15">
        <v>302005</v>
      </c>
    </row>
    <row r="867" spans="1:8">
      <c r="A867" s="12">
        <v>10</v>
      </c>
      <c r="B867" s="12">
        <v>10195</v>
      </c>
      <c r="C867" s="13">
        <v>6125</v>
      </c>
      <c r="E867" s="12" t="s">
        <v>191</v>
      </c>
      <c r="F867" s="14">
        <v>13900</v>
      </c>
      <c r="G867" s="15">
        <v>11893195</v>
      </c>
      <c r="H867" s="15">
        <v>401125</v>
      </c>
    </row>
    <row r="868" spans="1:8">
      <c r="A868" s="12">
        <v>10</v>
      </c>
      <c r="B868" s="12">
        <v>10195</v>
      </c>
      <c r="C868" s="13">
        <v>6210</v>
      </c>
      <c r="E868" s="12" t="s">
        <v>108</v>
      </c>
      <c r="F868" s="14">
        <v>139</v>
      </c>
      <c r="G868" s="15">
        <v>11893195</v>
      </c>
      <c r="H868" s="15">
        <v>402210</v>
      </c>
    </row>
    <row r="869" spans="1:8">
      <c r="A869" s="12">
        <v>10</v>
      </c>
      <c r="B869" s="12">
        <v>10195</v>
      </c>
      <c r="C869" s="13">
        <v>6220</v>
      </c>
      <c r="E869" s="12" t="s">
        <v>109</v>
      </c>
      <c r="F869" s="14">
        <v>1063</v>
      </c>
      <c r="G869" s="15">
        <v>11893195</v>
      </c>
      <c r="H869" s="15">
        <v>402220</v>
      </c>
    </row>
    <row r="870" spans="1:8">
      <c r="A870" s="12">
        <v>10</v>
      </c>
      <c r="B870" s="12">
        <v>10195</v>
      </c>
      <c r="C870" s="13">
        <v>6230</v>
      </c>
      <c r="E870" s="12" t="s">
        <v>110</v>
      </c>
      <c r="F870" s="14">
        <v>2606</v>
      </c>
      <c r="G870" s="15">
        <v>11893195</v>
      </c>
      <c r="H870" s="15">
        <v>402230</v>
      </c>
    </row>
    <row r="871" spans="1:8">
      <c r="A871" s="12">
        <v>10</v>
      </c>
      <c r="B871" s="12">
        <v>10195</v>
      </c>
      <c r="C871" s="13" t="s">
        <v>878</v>
      </c>
      <c r="E871" s="12" t="s">
        <v>879</v>
      </c>
      <c r="F871" s="14">
        <v>0</v>
      </c>
      <c r="G871" s="15">
        <v>11893195</v>
      </c>
      <c r="H871" s="15">
        <v>404800</v>
      </c>
    </row>
    <row r="872" spans="1:8">
      <c r="A872" s="12">
        <v>10</v>
      </c>
      <c r="B872" s="12">
        <v>10195</v>
      </c>
      <c r="C872" s="13" t="s">
        <v>880</v>
      </c>
      <c r="E872" s="12" t="s">
        <v>881</v>
      </c>
      <c r="F872" s="14">
        <v>0</v>
      </c>
      <c r="G872" s="15">
        <v>11893195</v>
      </c>
      <c r="H872" s="15">
        <v>404805</v>
      </c>
    </row>
    <row r="873" spans="1:8">
      <c r="A873" s="12">
        <v>10</v>
      </c>
      <c r="B873" s="12">
        <v>10195</v>
      </c>
      <c r="C873" s="13" t="s">
        <v>882</v>
      </c>
      <c r="E873" s="12" t="s">
        <v>883</v>
      </c>
      <c r="F873" s="14">
        <v>0</v>
      </c>
      <c r="G873" s="15">
        <v>11893195</v>
      </c>
      <c r="H873" s="15">
        <v>404810</v>
      </c>
    </row>
    <row r="874" spans="1:8">
      <c r="A874" s="12">
        <v>10</v>
      </c>
      <c r="B874" s="12">
        <v>10195</v>
      </c>
      <c r="C874" s="13" t="s">
        <v>884</v>
      </c>
      <c r="E874" s="12" t="s">
        <v>885</v>
      </c>
      <c r="F874" s="14">
        <v>0</v>
      </c>
      <c r="G874" s="15">
        <v>11893195</v>
      </c>
      <c r="H874" s="15">
        <v>404815</v>
      </c>
    </row>
    <row r="875" spans="1:8">
      <c r="A875" s="12">
        <v>10</v>
      </c>
      <c r="B875" s="12">
        <v>10195</v>
      </c>
      <c r="C875" s="13">
        <v>6610</v>
      </c>
      <c r="E875" s="12" t="s">
        <v>447</v>
      </c>
      <c r="F875" s="14">
        <v>0</v>
      </c>
      <c r="G875" s="15">
        <v>11893195</v>
      </c>
      <c r="H875" s="15">
        <v>418500</v>
      </c>
    </row>
    <row r="876" spans="1:8">
      <c r="A876" s="12">
        <v>10</v>
      </c>
      <c r="B876" s="12">
        <v>10195</v>
      </c>
      <c r="C876" s="13">
        <v>6645</v>
      </c>
      <c r="E876" s="12" t="s">
        <v>448</v>
      </c>
      <c r="F876" s="14">
        <v>0</v>
      </c>
      <c r="G876" s="15">
        <v>11893195</v>
      </c>
      <c r="H876" s="15">
        <v>421500</v>
      </c>
    </row>
    <row r="877" spans="1:8">
      <c r="A877" s="12">
        <v>10</v>
      </c>
      <c r="B877" s="12">
        <v>10195</v>
      </c>
      <c r="C877" s="13">
        <v>6900</v>
      </c>
      <c r="E877" s="12" t="s">
        <v>115</v>
      </c>
      <c r="F877" s="14">
        <v>550</v>
      </c>
      <c r="G877" s="15">
        <v>11893195</v>
      </c>
      <c r="H877" s="15">
        <v>435000</v>
      </c>
    </row>
    <row r="878" spans="1:8">
      <c r="A878" s="12">
        <v>10</v>
      </c>
      <c r="B878" s="12">
        <v>10195</v>
      </c>
      <c r="C878" s="13">
        <v>6912</v>
      </c>
      <c r="E878" s="12" t="s">
        <v>116</v>
      </c>
      <c r="F878" s="14">
        <v>292</v>
      </c>
      <c r="G878" s="15">
        <v>11893195</v>
      </c>
      <c r="H878" s="15">
        <v>436000</v>
      </c>
    </row>
    <row r="879" spans="1:8">
      <c r="A879" s="12">
        <v>10</v>
      </c>
      <c r="B879" s="12">
        <v>10195</v>
      </c>
      <c r="C879" s="13">
        <v>7055</v>
      </c>
      <c r="E879" s="12" t="s">
        <v>872</v>
      </c>
      <c r="F879" s="14">
        <v>16000</v>
      </c>
      <c r="G879" s="15">
        <v>11893195</v>
      </c>
      <c r="H879" s="15">
        <v>447250</v>
      </c>
    </row>
    <row r="880" spans="1:8">
      <c r="A880" s="12">
        <v>10</v>
      </c>
      <c r="B880" s="12">
        <v>10195</v>
      </c>
      <c r="C880" s="13" t="s">
        <v>494</v>
      </c>
      <c r="E880" s="12" t="s">
        <v>886</v>
      </c>
      <c r="F880" s="14">
        <v>4630</v>
      </c>
      <c r="G880" s="15">
        <v>11893195</v>
      </c>
      <c r="H880" s="15">
        <v>451000</v>
      </c>
    </row>
    <row r="882" spans="1:8">
      <c r="B882" s="12" t="s">
        <v>887</v>
      </c>
    </row>
    <row r="883" spans="1:8">
      <c r="A883" s="12">
        <v>10</v>
      </c>
      <c r="B883" s="12">
        <v>10196</v>
      </c>
      <c r="C883" s="13">
        <v>3146</v>
      </c>
      <c r="E883" s="12" t="s">
        <v>888</v>
      </c>
      <c r="F883" s="14">
        <v>-26303</v>
      </c>
      <c r="G883" s="15">
        <v>11893196</v>
      </c>
      <c r="H883" s="15">
        <v>304040</v>
      </c>
    </row>
    <row r="884" spans="1:8">
      <c r="A884" s="12">
        <v>10</v>
      </c>
      <c r="B884" s="12">
        <v>10196</v>
      </c>
      <c r="C884" s="13">
        <v>6125</v>
      </c>
      <c r="E884" s="12" t="s">
        <v>191</v>
      </c>
      <c r="F884" s="14">
        <v>7861</v>
      </c>
      <c r="G884" s="15">
        <v>11893196</v>
      </c>
      <c r="H884" s="15">
        <v>401125</v>
      </c>
    </row>
    <row r="885" spans="1:8">
      <c r="A885" s="12">
        <v>10</v>
      </c>
      <c r="B885" s="12">
        <v>10196</v>
      </c>
      <c r="C885" s="13">
        <v>6210</v>
      </c>
      <c r="E885" s="12" t="s">
        <v>108</v>
      </c>
      <c r="F885" s="14">
        <v>79</v>
      </c>
      <c r="G885" s="15">
        <v>11893196</v>
      </c>
      <c r="H885" s="15">
        <v>402210</v>
      </c>
    </row>
    <row r="886" spans="1:8">
      <c r="A886" s="12">
        <v>10</v>
      </c>
      <c r="B886" s="12">
        <v>10196</v>
      </c>
      <c r="C886" s="13">
        <v>6220</v>
      </c>
      <c r="E886" s="12" t="s">
        <v>109</v>
      </c>
      <c r="F886" s="14">
        <v>601</v>
      </c>
      <c r="G886" s="15">
        <v>11893196</v>
      </c>
      <c r="H886" s="15">
        <v>402220</v>
      </c>
    </row>
    <row r="887" spans="1:8">
      <c r="A887" s="12">
        <v>10</v>
      </c>
      <c r="B887" s="12">
        <v>10196</v>
      </c>
      <c r="C887" s="13">
        <v>6230</v>
      </c>
      <c r="E887" s="12" t="s">
        <v>110</v>
      </c>
      <c r="F887" s="14">
        <v>1474</v>
      </c>
      <c r="G887" s="15">
        <v>11893196</v>
      </c>
      <c r="H887" s="15">
        <v>402230</v>
      </c>
    </row>
    <row r="888" spans="1:8">
      <c r="A888" s="12">
        <v>10</v>
      </c>
      <c r="B888" s="12">
        <v>10196</v>
      </c>
      <c r="C888" s="13" t="s">
        <v>878</v>
      </c>
      <c r="E888" s="12" t="s">
        <v>879</v>
      </c>
      <c r="F888" s="14">
        <v>0</v>
      </c>
      <c r="G888" s="15">
        <v>11893196</v>
      </c>
      <c r="H888" s="15">
        <v>404800</v>
      </c>
    </row>
    <row r="889" spans="1:8">
      <c r="A889" s="12">
        <v>10</v>
      </c>
      <c r="B889" s="12">
        <v>10196</v>
      </c>
      <c r="C889" s="13" t="s">
        <v>880</v>
      </c>
      <c r="E889" s="12" t="s">
        <v>881</v>
      </c>
      <c r="F889" s="14">
        <v>0</v>
      </c>
      <c r="G889" s="15">
        <v>11893196</v>
      </c>
      <c r="H889" s="15">
        <v>404805</v>
      </c>
    </row>
    <row r="890" spans="1:8">
      <c r="A890" s="12">
        <v>10</v>
      </c>
      <c r="B890" s="12">
        <v>10196</v>
      </c>
      <c r="C890" s="13" t="s">
        <v>882</v>
      </c>
      <c r="E890" s="12" t="s">
        <v>883</v>
      </c>
      <c r="F890" s="14">
        <v>0</v>
      </c>
      <c r="G890" s="15">
        <v>11893196</v>
      </c>
      <c r="H890" s="15">
        <v>404810</v>
      </c>
    </row>
    <row r="891" spans="1:8">
      <c r="A891" s="12">
        <v>10</v>
      </c>
      <c r="B891" s="12">
        <v>10196</v>
      </c>
      <c r="C891" s="13" t="s">
        <v>884</v>
      </c>
      <c r="E891" s="12" t="s">
        <v>885</v>
      </c>
      <c r="F891" s="14">
        <v>0</v>
      </c>
      <c r="G891" s="15">
        <v>11893196</v>
      </c>
      <c r="H891" s="15">
        <v>404815</v>
      </c>
    </row>
    <row r="892" spans="1:8">
      <c r="A892" s="12">
        <v>10</v>
      </c>
      <c r="B892" s="12">
        <v>10196</v>
      </c>
      <c r="C892" s="13">
        <v>6610</v>
      </c>
      <c r="E892" s="12" t="s">
        <v>447</v>
      </c>
      <c r="F892" s="14">
        <v>4904</v>
      </c>
      <c r="G892" s="15">
        <v>11893196</v>
      </c>
      <c r="H892" s="15">
        <v>418500</v>
      </c>
    </row>
    <row r="893" spans="1:8">
      <c r="A893" s="12">
        <v>10</v>
      </c>
      <c r="B893" s="12">
        <v>10196</v>
      </c>
      <c r="C893" s="13">
        <v>6620</v>
      </c>
      <c r="E893" s="12" t="s">
        <v>221</v>
      </c>
      <c r="F893" s="14">
        <v>500</v>
      </c>
      <c r="G893" s="15">
        <v>11893196</v>
      </c>
      <c r="H893" s="15">
        <v>419000</v>
      </c>
    </row>
    <row r="894" spans="1:8">
      <c r="A894" s="12">
        <v>10</v>
      </c>
      <c r="B894" s="12">
        <v>10196</v>
      </c>
      <c r="C894" s="13" t="s">
        <v>449</v>
      </c>
      <c r="E894" s="12" t="s">
        <v>450</v>
      </c>
      <c r="F894" s="14">
        <v>4351</v>
      </c>
      <c r="G894" s="15">
        <v>11893196</v>
      </c>
      <c r="H894" s="15">
        <v>426005</v>
      </c>
    </row>
    <row r="895" spans="1:8">
      <c r="A895" s="12">
        <v>10</v>
      </c>
      <c r="B895" s="12">
        <v>10196</v>
      </c>
      <c r="C895" s="13">
        <v>6900</v>
      </c>
      <c r="E895" s="12" t="s">
        <v>115</v>
      </c>
      <c r="F895" s="14">
        <v>0</v>
      </c>
      <c r="G895" s="15">
        <v>11893196</v>
      </c>
      <c r="H895" s="15">
        <v>435000</v>
      </c>
    </row>
    <row r="896" spans="1:8">
      <c r="A896" s="12">
        <v>10</v>
      </c>
      <c r="B896" s="12">
        <v>10196</v>
      </c>
      <c r="C896" s="13">
        <v>6912</v>
      </c>
      <c r="E896" s="12" t="s">
        <v>116</v>
      </c>
      <c r="F896" s="14">
        <v>165</v>
      </c>
      <c r="G896" s="15">
        <v>11893196</v>
      </c>
      <c r="H896" s="15">
        <v>436000</v>
      </c>
    </row>
    <row r="897" spans="1:8">
      <c r="A897" s="12">
        <v>10</v>
      </c>
      <c r="B897" s="12">
        <v>10196</v>
      </c>
      <c r="C897" s="13">
        <v>6950</v>
      </c>
      <c r="E897" s="12" t="s">
        <v>138</v>
      </c>
      <c r="F897" s="14">
        <v>2500</v>
      </c>
      <c r="G897" s="15">
        <v>11893196</v>
      </c>
      <c r="H897" s="15">
        <v>439500</v>
      </c>
    </row>
    <row r="898" spans="1:8">
      <c r="A898" s="12">
        <v>10</v>
      </c>
      <c r="B898" s="12">
        <v>10196</v>
      </c>
      <c r="C898" s="13">
        <v>7010</v>
      </c>
      <c r="E898" s="12" t="s">
        <v>122</v>
      </c>
      <c r="F898" s="14">
        <v>1396</v>
      </c>
      <c r="G898" s="15">
        <v>11893196</v>
      </c>
      <c r="H898" s="15">
        <v>441500</v>
      </c>
    </row>
    <row r="899" spans="1:8">
      <c r="A899" s="12">
        <v>10</v>
      </c>
      <c r="B899" s="12">
        <v>10196</v>
      </c>
      <c r="C899" s="13">
        <v>7013</v>
      </c>
      <c r="E899" s="12" t="s">
        <v>123</v>
      </c>
      <c r="F899" s="14">
        <v>1002</v>
      </c>
      <c r="G899" s="15">
        <v>11893196</v>
      </c>
      <c r="H899" s="15">
        <v>442500</v>
      </c>
    </row>
    <row r="900" spans="1:8">
      <c r="A900" s="12">
        <v>10</v>
      </c>
      <c r="B900" s="12">
        <v>10196</v>
      </c>
      <c r="C900" s="13" t="s">
        <v>494</v>
      </c>
      <c r="E900" s="12" t="s">
        <v>886</v>
      </c>
      <c r="F900" s="14">
        <v>470</v>
      </c>
      <c r="G900" s="15">
        <v>11893196</v>
      </c>
      <c r="H900" s="15">
        <v>451030</v>
      </c>
    </row>
    <row r="901" spans="1:8">
      <c r="A901" s="12">
        <v>10</v>
      </c>
      <c r="B901" s="12">
        <v>10196</v>
      </c>
      <c r="C901" s="13" t="s">
        <v>508</v>
      </c>
      <c r="E901" s="12" t="s">
        <v>889</v>
      </c>
      <c r="F901" s="14">
        <v>1000</v>
      </c>
      <c r="G901" s="15">
        <v>11893196</v>
      </c>
      <c r="H901" s="15">
        <v>453055</v>
      </c>
    </row>
    <row r="903" spans="1:8">
      <c r="B903" s="12" t="s">
        <v>890</v>
      </c>
    </row>
    <row r="904" spans="1:8">
      <c r="A904" s="12">
        <v>10</v>
      </c>
      <c r="B904" s="12">
        <v>10197</v>
      </c>
      <c r="C904" s="13">
        <v>3140</v>
      </c>
      <c r="E904" s="12" t="s">
        <v>891</v>
      </c>
      <c r="F904" s="14">
        <v>0</v>
      </c>
      <c r="G904" s="15">
        <v>11893197</v>
      </c>
      <c r="H904" s="15">
        <v>302025</v>
      </c>
    </row>
    <row r="905" spans="1:8">
      <c r="A905" s="12">
        <v>10</v>
      </c>
      <c r="B905" s="12">
        <v>10197</v>
      </c>
      <c r="C905" s="13">
        <v>5800</v>
      </c>
      <c r="E905" s="12" t="s">
        <v>892</v>
      </c>
      <c r="F905" s="14">
        <v>0</v>
      </c>
      <c r="G905" s="15">
        <v>11893197</v>
      </c>
      <c r="H905" s="15">
        <v>330000</v>
      </c>
    </row>
    <row r="906" spans="1:8">
      <c r="A906" s="12">
        <v>10</v>
      </c>
      <c r="B906" s="12">
        <v>10197</v>
      </c>
      <c r="C906" s="13">
        <v>5920</v>
      </c>
      <c r="E906" s="12" t="s">
        <v>76</v>
      </c>
      <c r="F906" s="14">
        <v>0</v>
      </c>
      <c r="G906" s="15">
        <v>11893197</v>
      </c>
      <c r="H906" s="15">
        <v>332000</v>
      </c>
    </row>
    <row r="907" spans="1:8">
      <c r="A907" s="12">
        <v>10</v>
      </c>
      <c r="B907" s="12">
        <v>10197</v>
      </c>
      <c r="C907" s="13" t="s">
        <v>365</v>
      </c>
      <c r="E907" s="12" t="s">
        <v>893</v>
      </c>
      <c r="F907" s="14">
        <v>0</v>
      </c>
      <c r="G907" s="15">
        <v>11893197</v>
      </c>
      <c r="H907" s="15">
        <v>451020</v>
      </c>
    </row>
    <row r="908" spans="1:8">
      <c r="A908" s="12">
        <v>10</v>
      </c>
      <c r="B908" s="12">
        <v>10197</v>
      </c>
      <c r="C908" s="13" t="s">
        <v>834</v>
      </c>
      <c r="E908" s="12" t="s">
        <v>894</v>
      </c>
      <c r="F908" s="14">
        <v>0</v>
      </c>
      <c r="G908" s="15">
        <v>11893197</v>
      </c>
      <c r="H908" s="15">
        <v>451090</v>
      </c>
    </row>
    <row r="909" spans="1:8">
      <c r="A909" s="12">
        <v>10</v>
      </c>
      <c r="B909" s="12">
        <v>10197</v>
      </c>
      <c r="C909" s="13" t="s">
        <v>500</v>
      </c>
      <c r="E909" s="12" t="s">
        <v>895</v>
      </c>
      <c r="F909" s="14">
        <v>0</v>
      </c>
      <c r="G909" s="15">
        <v>11893197</v>
      </c>
      <c r="H909" s="15">
        <v>451140</v>
      </c>
    </row>
    <row r="910" spans="1:8">
      <c r="A910" s="12">
        <v>10</v>
      </c>
      <c r="B910" s="12">
        <v>10197</v>
      </c>
      <c r="C910" s="13" t="s">
        <v>896</v>
      </c>
      <c r="E910" s="12" t="s">
        <v>897</v>
      </c>
      <c r="F910" s="14">
        <v>0</v>
      </c>
      <c r="G910" s="15">
        <v>11893197</v>
      </c>
      <c r="H910" s="15">
        <v>470000</v>
      </c>
    </row>
    <row r="911" spans="1:8">
      <c r="A911" s="12">
        <v>10</v>
      </c>
      <c r="B911" s="12">
        <v>10197</v>
      </c>
      <c r="C911" s="13" t="s">
        <v>898</v>
      </c>
      <c r="E911" s="12" t="s">
        <v>899</v>
      </c>
      <c r="F911" s="14">
        <v>0</v>
      </c>
      <c r="G911" s="15">
        <v>11893197</v>
      </c>
      <c r="H911" s="15">
        <v>483010</v>
      </c>
    </row>
    <row r="913" spans="1:8">
      <c r="B913" s="12" t="s">
        <v>900</v>
      </c>
    </row>
    <row r="914" spans="1:8">
      <c r="A914" s="12">
        <v>10</v>
      </c>
      <c r="B914" s="12">
        <v>10198</v>
      </c>
      <c r="C914" s="13">
        <v>3148</v>
      </c>
      <c r="E914" s="12" t="s">
        <v>901</v>
      </c>
      <c r="F914" s="14">
        <v>0</v>
      </c>
      <c r="G914" s="15">
        <v>11893198</v>
      </c>
      <c r="H914" s="15">
        <v>304105</v>
      </c>
    </row>
    <row r="915" spans="1:8">
      <c r="A915" s="12">
        <v>10</v>
      </c>
      <c r="B915" s="12">
        <v>10198</v>
      </c>
      <c r="C915" s="13">
        <v>6125</v>
      </c>
      <c r="E915" s="12" t="s">
        <v>191</v>
      </c>
      <c r="F915" s="14">
        <v>0</v>
      </c>
      <c r="G915" s="15">
        <v>11893198</v>
      </c>
      <c r="H915" s="15">
        <v>401125</v>
      </c>
    </row>
    <row r="917" spans="1:8">
      <c r="B917" s="12" t="s">
        <v>902</v>
      </c>
    </row>
    <row r="918" spans="1:8">
      <c r="A918" s="12">
        <v>10</v>
      </c>
      <c r="B918" s="12">
        <v>10199</v>
      </c>
      <c r="C918" s="13">
        <v>4445</v>
      </c>
      <c r="E918" s="12" t="s">
        <v>903</v>
      </c>
      <c r="F918" s="14">
        <v>-99749</v>
      </c>
      <c r="G918" s="15">
        <v>11890193</v>
      </c>
      <c r="H918" s="15">
        <v>322050</v>
      </c>
    </row>
    <row r="919" spans="1:8">
      <c r="A919" s="12">
        <v>10</v>
      </c>
      <c r="B919" s="12">
        <v>10199</v>
      </c>
      <c r="C919" s="13">
        <v>6120</v>
      </c>
      <c r="E919" s="12" t="s">
        <v>107</v>
      </c>
      <c r="F919" s="14">
        <v>56592</v>
      </c>
      <c r="G919" s="15">
        <v>11890193</v>
      </c>
      <c r="H919" s="15">
        <v>401000</v>
      </c>
    </row>
    <row r="920" spans="1:8">
      <c r="A920" s="12">
        <v>10</v>
      </c>
      <c r="B920" s="12">
        <v>10199</v>
      </c>
      <c r="C920" s="13">
        <v>6210</v>
      </c>
      <c r="E920" s="12" t="s">
        <v>108</v>
      </c>
      <c r="F920" s="14">
        <v>985</v>
      </c>
      <c r="G920" s="15">
        <v>11890193</v>
      </c>
      <c r="H920" s="15">
        <v>402210</v>
      </c>
    </row>
    <row r="921" spans="1:8">
      <c r="A921" s="12">
        <v>10</v>
      </c>
      <c r="B921" s="12">
        <v>10199</v>
      </c>
      <c r="C921" s="13">
        <v>6220</v>
      </c>
      <c r="E921" s="12" t="s">
        <v>109</v>
      </c>
      <c r="F921" s="14">
        <v>4329</v>
      </c>
      <c r="G921" s="15">
        <v>11890193</v>
      </c>
      <c r="H921" s="15">
        <v>402220</v>
      </c>
    </row>
    <row r="922" spans="1:8">
      <c r="A922" s="12">
        <v>10</v>
      </c>
      <c r="B922" s="12">
        <v>10199</v>
      </c>
      <c r="C922" s="13">
        <v>6230</v>
      </c>
      <c r="E922" s="12" t="s">
        <v>110</v>
      </c>
      <c r="F922" s="14">
        <v>4697</v>
      </c>
      <c r="G922" s="15">
        <v>11890193</v>
      </c>
      <c r="H922" s="15">
        <v>402230</v>
      </c>
    </row>
    <row r="923" spans="1:8">
      <c r="A923" s="12">
        <v>10</v>
      </c>
      <c r="B923" s="12">
        <v>10199</v>
      </c>
      <c r="C923" s="13">
        <v>6240</v>
      </c>
      <c r="E923" s="12" t="s">
        <v>136</v>
      </c>
      <c r="F923" s="14">
        <v>396</v>
      </c>
      <c r="G923" s="15">
        <v>11890193</v>
      </c>
      <c r="H923" s="15">
        <v>402240</v>
      </c>
    </row>
    <row r="924" spans="1:8">
      <c r="A924" s="12">
        <v>10</v>
      </c>
      <c r="B924" s="12">
        <v>10199</v>
      </c>
      <c r="C924" s="13">
        <v>6260</v>
      </c>
      <c r="E924" s="12" t="s">
        <v>111</v>
      </c>
      <c r="F924" s="14">
        <v>16850</v>
      </c>
      <c r="G924" s="15">
        <v>11890193</v>
      </c>
      <c r="H924" s="15">
        <v>402260</v>
      </c>
    </row>
    <row r="925" spans="1:8">
      <c r="A925" s="12">
        <v>10</v>
      </c>
      <c r="B925" s="12">
        <v>10199</v>
      </c>
      <c r="C925" s="13">
        <v>6270</v>
      </c>
      <c r="E925" s="12" t="s">
        <v>112</v>
      </c>
      <c r="F925" s="14">
        <v>281</v>
      </c>
      <c r="G925" s="15">
        <v>11890193</v>
      </c>
      <c r="H925" s="15">
        <v>402270</v>
      </c>
    </row>
    <row r="926" spans="1:8">
      <c r="A926" s="12">
        <v>10</v>
      </c>
      <c r="B926" s="12">
        <v>10199</v>
      </c>
      <c r="C926" s="13" t="s">
        <v>435</v>
      </c>
      <c r="E926" s="12" t="s">
        <v>904</v>
      </c>
      <c r="F926" s="14">
        <v>54750</v>
      </c>
      <c r="G926" s="15">
        <v>11890193</v>
      </c>
      <c r="H926" s="15">
        <v>404915</v>
      </c>
    </row>
    <row r="927" spans="1:8">
      <c r="A927" s="12">
        <v>10</v>
      </c>
      <c r="B927" s="12">
        <v>10199</v>
      </c>
      <c r="C927" s="13">
        <v>6912</v>
      </c>
      <c r="E927" s="12" t="s">
        <v>116</v>
      </c>
      <c r="F927" s="14">
        <v>1132</v>
      </c>
      <c r="G927" s="15">
        <v>11890193</v>
      </c>
      <c r="H927" s="15">
        <v>436000</v>
      </c>
    </row>
    <row r="928" spans="1:8">
      <c r="A928" s="12">
        <v>10</v>
      </c>
      <c r="B928" s="12">
        <v>10199</v>
      </c>
      <c r="C928" s="13">
        <v>7110</v>
      </c>
      <c r="E928" s="12" t="s">
        <v>128</v>
      </c>
      <c r="F928" s="14">
        <v>1578</v>
      </c>
      <c r="G928" s="15">
        <v>11890193</v>
      </c>
      <c r="H928" s="15">
        <v>451000</v>
      </c>
    </row>
    <row r="929" spans="1:8">
      <c r="A929" s="12">
        <v>10</v>
      </c>
      <c r="B929" s="12">
        <v>10199</v>
      </c>
      <c r="C929" s="13" t="s">
        <v>905</v>
      </c>
      <c r="E929" s="12" t="s">
        <v>906</v>
      </c>
      <c r="F929" s="14">
        <v>57902</v>
      </c>
      <c r="G929" s="15">
        <v>11890193</v>
      </c>
      <c r="H929" s="15">
        <v>451160</v>
      </c>
    </row>
    <row r="930" spans="1:8">
      <c r="A930" s="12">
        <v>10</v>
      </c>
      <c r="B930" s="12">
        <v>10199</v>
      </c>
      <c r="C930" s="13" t="s">
        <v>382</v>
      </c>
      <c r="E930" s="12" t="s">
        <v>907</v>
      </c>
      <c r="F930" s="14">
        <v>3302</v>
      </c>
      <c r="G930" s="15">
        <v>11890193</v>
      </c>
      <c r="H930" s="15">
        <v>453255</v>
      </c>
    </row>
    <row r="932" spans="1:8">
      <c r="B932" s="12" t="s">
        <v>908</v>
      </c>
    </row>
    <row r="933" spans="1:8">
      <c r="A933" s="12">
        <v>10</v>
      </c>
      <c r="B933" s="12">
        <v>10200</v>
      </c>
      <c r="C933" s="13">
        <v>4522</v>
      </c>
      <c r="E933" s="12" t="s">
        <v>909</v>
      </c>
      <c r="F933" s="14">
        <v>-1366</v>
      </c>
      <c r="G933" s="15">
        <v>12000000</v>
      </c>
      <c r="H933" s="15">
        <v>311330</v>
      </c>
    </row>
    <row r="934" spans="1:8">
      <c r="A934" s="12">
        <v>10</v>
      </c>
      <c r="B934" s="12">
        <v>10200</v>
      </c>
      <c r="C934" s="13">
        <v>6120</v>
      </c>
      <c r="E934" s="12" t="s">
        <v>107</v>
      </c>
      <c r="F934" s="14">
        <v>308155</v>
      </c>
      <c r="G934" s="15">
        <v>12000000</v>
      </c>
      <c r="H934" s="15">
        <v>401000</v>
      </c>
    </row>
    <row r="935" spans="1:8">
      <c r="A935" s="12">
        <v>10</v>
      </c>
      <c r="B935" s="12">
        <v>10200</v>
      </c>
      <c r="C935" s="13">
        <v>6125</v>
      </c>
      <c r="E935" s="12" t="s">
        <v>191</v>
      </c>
      <c r="F935" s="14">
        <v>0</v>
      </c>
      <c r="G935" s="15">
        <v>12000000</v>
      </c>
      <c r="H935" s="15">
        <v>401125</v>
      </c>
    </row>
    <row r="936" spans="1:8">
      <c r="A936" s="12">
        <v>10</v>
      </c>
      <c r="B936" s="12">
        <v>10200</v>
      </c>
      <c r="C936" s="13">
        <v>6210</v>
      </c>
      <c r="E936" s="12" t="s">
        <v>108</v>
      </c>
      <c r="F936" s="14">
        <v>801</v>
      </c>
      <c r="G936" s="15">
        <v>12000000</v>
      </c>
      <c r="H936" s="15">
        <v>402210</v>
      </c>
    </row>
    <row r="937" spans="1:8">
      <c r="A937" s="12">
        <v>10</v>
      </c>
      <c r="B937" s="12">
        <v>10200</v>
      </c>
      <c r="C937" s="13">
        <v>6220</v>
      </c>
      <c r="E937" s="12" t="s">
        <v>109</v>
      </c>
      <c r="F937" s="14">
        <v>23574</v>
      </c>
      <c r="G937" s="15">
        <v>12000000</v>
      </c>
      <c r="H937" s="15">
        <v>402220</v>
      </c>
    </row>
    <row r="938" spans="1:8">
      <c r="A938" s="12">
        <v>10</v>
      </c>
      <c r="B938" s="12">
        <v>10200</v>
      </c>
      <c r="C938" s="13">
        <v>6230</v>
      </c>
      <c r="E938" s="12" t="s">
        <v>110</v>
      </c>
      <c r="F938" s="14">
        <v>25579</v>
      </c>
      <c r="G938" s="15">
        <v>12000000</v>
      </c>
      <c r="H938" s="15">
        <v>402230</v>
      </c>
    </row>
    <row r="939" spans="1:8">
      <c r="A939" s="12">
        <v>10</v>
      </c>
      <c r="B939" s="12">
        <v>10200</v>
      </c>
      <c r="C939" s="13">
        <v>6240</v>
      </c>
      <c r="E939" s="12" t="s">
        <v>136</v>
      </c>
      <c r="F939" s="14">
        <v>2156</v>
      </c>
      <c r="G939" s="15">
        <v>12000000</v>
      </c>
      <c r="H939" s="15">
        <v>402240</v>
      </c>
    </row>
    <row r="940" spans="1:8">
      <c r="A940" s="12">
        <v>10</v>
      </c>
      <c r="B940" s="12">
        <v>10200</v>
      </c>
      <c r="C940" s="13">
        <v>6260</v>
      </c>
      <c r="E940" s="12" t="s">
        <v>111</v>
      </c>
      <c r="F940" s="14">
        <v>67398</v>
      </c>
      <c r="G940" s="15">
        <v>12000000</v>
      </c>
      <c r="H940" s="15">
        <v>402260</v>
      </c>
    </row>
    <row r="941" spans="1:8">
      <c r="A941" s="12">
        <v>10</v>
      </c>
      <c r="B941" s="12">
        <v>10200</v>
      </c>
      <c r="C941" s="13">
        <v>6270</v>
      </c>
      <c r="E941" s="12" t="s">
        <v>112</v>
      </c>
      <c r="F941" s="14">
        <v>1535</v>
      </c>
      <c r="G941" s="15">
        <v>12000000</v>
      </c>
      <c r="H941" s="15">
        <v>402270</v>
      </c>
    </row>
    <row r="942" spans="1:8">
      <c r="A942" s="12">
        <v>10</v>
      </c>
      <c r="B942" s="12">
        <v>10200</v>
      </c>
      <c r="C942" s="13" t="s">
        <v>162</v>
      </c>
      <c r="E942" s="12" t="s">
        <v>163</v>
      </c>
      <c r="F942" s="14">
        <v>3227</v>
      </c>
      <c r="G942" s="15">
        <v>12000000</v>
      </c>
      <c r="H942" s="15">
        <v>404840</v>
      </c>
    </row>
    <row r="943" spans="1:8">
      <c r="A943" s="12">
        <v>10</v>
      </c>
      <c r="B943" s="12">
        <v>10200</v>
      </c>
      <c r="C943" s="13">
        <v>6724</v>
      </c>
      <c r="E943" s="12" t="s">
        <v>114</v>
      </c>
      <c r="F943" s="14">
        <v>2129</v>
      </c>
      <c r="G943" s="15">
        <v>12000000</v>
      </c>
      <c r="H943" s="15">
        <v>428500</v>
      </c>
    </row>
    <row r="944" spans="1:8">
      <c r="A944" s="12">
        <v>10</v>
      </c>
      <c r="B944" s="12">
        <v>10200</v>
      </c>
      <c r="C944" s="13">
        <v>6900</v>
      </c>
      <c r="E944" s="12" t="s">
        <v>115</v>
      </c>
      <c r="F944" s="14">
        <v>700</v>
      </c>
      <c r="G944" s="15">
        <v>12000000</v>
      </c>
      <c r="H944" s="15">
        <v>435000</v>
      </c>
    </row>
    <row r="945" spans="1:8">
      <c r="A945" s="12">
        <v>10</v>
      </c>
      <c r="B945" s="12">
        <v>10200</v>
      </c>
      <c r="C945" s="13">
        <v>6912</v>
      </c>
      <c r="E945" s="12" t="s">
        <v>116</v>
      </c>
      <c r="F945" s="14">
        <v>4623</v>
      </c>
      <c r="G945" s="15">
        <v>12000000</v>
      </c>
      <c r="H945" s="15">
        <v>436000</v>
      </c>
    </row>
    <row r="946" spans="1:8">
      <c r="A946" s="12">
        <v>10</v>
      </c>
      <c r="B946" s="12">
        <v>10200</v>
      </c>
      <c r="C946" s="13">
        <v>6930</v>
      </c>
      <c r="E946" s="12" t="s">
        <v>137</v>
      </c>
      <c r="F946" s="14">
        <v>4576</v>
      </c>
      <c r="G946" s="15">
        <v>12000000</v>
      </c>
      <c r="H946" s="15">
        <v>438000</v>
      </c>
    </row>
    <row r="947" spans="1:8">
      <c r="A947" s="12">
        <v>10</v>
      </c>
      <c r="B947" s="12">
        <v>10200</v>
      </c>
      <c r="C947" s="13" t="s">
        <v>910</v>
      </c>
      <c r="E947" s="12" t="s">
        <v>911</v>
      </c>
      <c r="F947" s="14">
        <v>0</v>
      </c>
      <c r="G947" s="15">
        <v>12000000</v>
      </c>
      <c r="H947" s="15">
        <v>438105</v>
      </c>
    </row>
    <row r="948" spans="1:8">
      <c r="A948" s="12">
        <v>10</v>
      </c>
      <c r="B948" s="12">
        <v>10200</v>
      </c>
      <c r="C948" s="13">
        <v>7010</v>
      </c>
      <c r="E948" s="12" t="s">
        <v>122</v>
      </c>
      <c r="F948" s="14">
        <v>2000</v>
      </c>
      <c r="G948" s="15">
        <v>12000000</v>
      </c>
      <c r="H948" s="15">
        <v>441500</v>
      </c>
    </row>
    <row r="949" spans="1:8">
      <c r="A949" s="12">
        <v>10</v>
      </c>
      <c r="B949" s="12">
        <v>10200</v>
      </c>
      <c r="C949" s="13" t="s">
        <v>912</v>
      </c>
      <c r="E949" s="12" t="s">
        <v>913</v>
      </c>
      <c r="F949" s="14">
        <v>1200</v>
      </c>
      <c r="G949" s="15">
        <v>12000000</v>
      </c>
      <c r="H949" s="15">
        <v>441505</v>
      </c>
    </row>
    <row r="950" spans="1:8">
      <c r="A950" s="12">
        <v>10</v>
      </c>
      <c r="B950" s="12">
        <v>10200</v>
      </c>
      <c r="C950" s="13">
        <v>7012</v>
      </c>
      <c r="E950" s="12" t="s">
        <v>164</v>
      </c>
      <c r="F950" s="14">
        <v>3450</v>
      </c>
      <c r="G950" s="15">
        <v>12000000</v>
      </c>
      <c r="H950" s="15">
        <v>442000</v>
      </c>
    </row>
    <row r="951" spans="1:8">
      <c r="A951" s="12">
        <v>10</v>
      </c>
      <c r="B951" s="12">
        <v>10200</v>
      </c>
      <c r="C951" s="13">
        <v>7013</v>
      </c>
      <c r="E951" s="12" t="s">
        <v>123</v>
      </c>
      <c r="F951" s="14">
        <v>2650</v>
      </c>
      <c r="G951" s="15">
        <v>12000000</v>
      </c>
      <c r="H951" s="15">
        <v>442500</v>
      </c>
    </row>
    <row r="952" spans="1:8">
      <c r="A952" s="12">
        <v>10</v>
      </c>
      <c r="B952" s="12">
        <v>10200</v>
      </c>
      <c r="C952" s="13">
        <v>7015</v>
      </c>
      <c r="E952" s="12" t="s">
        <v>124</v>
      </c>
      <c r="F952" s="14">
        <v>700</v>
      </c>
      <c r="G952" s="15">
        <v>12000000</v>
      </c>
      <c r="H952" s="15">
        <v>443000</v>
      </c>
    </row>
    <row r="953" spans="1:8">
      <c r="A953" s="12">
        <v>10</v>
      </c>
      <c r="B953" s="12">
        <v>10200</v>
      </c>
      <c r="C953" s="13">
        <v>7020</v>
      </c>
      <c r="E953" s="12" t="s">
        <v>125</v>
      </c>
      <c r="F953" s="14">
        <v>230</v>
      </c>
      <c r="G953" s="15">
        <v>12000000</v>
      </c>
      <c r="H953" s="15">
        <v>443500</v>
      </c>
    </row>
    <row r="954" spans="1:8">
      <c r="A954" s="12">
        <v>10</v>
      </c>
      <c r="B954" s="12">
        <v>10200</v>
      </c>
      <c r="C954" s="13">
        <v>7030</v>
      </c>
      <c r="E954" s="12" t="s">
        <v>126</v>
      </c>
      <c r="F954" s="14">
        <v>7000</v>
      </c>
      <c r="G954" s="15">
        <v>12000000</v>
      </c>
      <c r="H954" s="15">
        <v>444000</v>
      </c>
    </row>
    <row r="955" spans="1:8">
      <c r="A955" s="12">
        <v>10</v>
      </c>
      <c r="B955" s="12">
        <v>10200</v>
      </c>
      <c r="C955" s="13">
        <v>7040</v>
      </c>
      <c r="E955" s="12" t="s">
        <v>127</v>
      </c>
      <c r="F955" s="14">
        <v>405</v>
      </c>
      <c r="G955" s="15">
        <v>12000000</v>
      </c>
      <c r="H955" s="15">
        <v>444500</v>
      </c>
    </row>
    <row r="956" spans="1:8">
      <c r="A956" s="12">
        <v>10</v>
      </c>
      <c r="B956" s="12">
        <v>10200</v>
      </c>
      <c r="C956" s="13">
        <v>7065</v>
      </c>
      <c r="E956" s="12" t="s">
        <v>914</v>
      </c>
      <c r="F956" s="14">
        <v>0</v>
      </c>
      <c r="G956" s="15">
        <v>12000000</v>
      </c>
      <c r="H956" s="15">
        <v>447750</v>
      </c>
    </row>
    <row r="957" spans="1:8">
      <c r="A957" s="12">
        <v>10</v>
      </c>
      <c r="B957" s="12">
        <v>10200</v>
      </c>
      <c r="C957" s="13">
        <v>7110</v>
      </c>
      <c r="E957" s="12" t="s">
        <v>128</v>
      </c>
      <c r="F957" s="14">
        <v>500</v>
      </c>
      <c r="G957" s="15">
        <v>12000000</v>
      </c>
      <c r="H957" s="15">
        <v>451000</v>
      </c>
    </row>
    <row r="959" spans="1:8">
      <c r="B959" s="12" t="s">
        <v>915</v>
      </c>
    </row>
    <row r="960" spans="1:8">
      <c r="A960" s="12">
        <v>10</v>
      </c>
      <c r="B960" s="12">
        <v>10201</v>
      </c>
      <c r="C960" s="13">
        <v>3124</v>
      </c>
      <c r="E960" s="12" t="s">
        <v>916</v>
      </c>
      <c r="F960" s="14">
        <v>0</v>
      </c>
      <c r="G960" s="15">
        <v>12020000</v>
      </c>
      <c r="H960" s="15">
        <v>306000</v>
      </c>
    </row>
    <row r="961" spans="1:8">
      <c r="A961" s="12">
        <v>10</v>
      </c>
      <c r="B961" s="12">
        <v>10201</v>
      </c>
      <c r="C961" s="13">
        <v>5305</v>
      </c>
      <c r="E961" s="12" t="s">
        <v>917</v>
      </c>
      <c r="F961" s="14">
        <v>0</v>
      </c>
      <c r="G961" s="15">
        <v>12020000</v>
      </c>
      <c r="H961" s="15">
        <v>306000</v>
      </c>
    </row>
    <row r="962" spans="1:8">
      <c r="A962" s="12">
        <v>10</v>
      </c>
      <c r="B962" s="12">
        <v>10201</v>
      </c>
      <c r="C962" s="13" t="s">
        <v>918</v>
      </c>
      <c r="E962" s="12" t="s">
        <v>919</v>
      </c>
      <c r="F962" s="14">
        <v>0</v>
      </c>
      <c r="G962" s="15">
        <v>12020000</v>
      </c>
      <c r="H962" s="15">
        <v>404665</v>
      </c>
    </row>
    <row r="963" spans="1:8">
      <c r="A963" s="12">
        <v>10</v>
      </c>
      <c r="B963" s="12">
        <v>10201</v>
      </c>
      <c r="C963" s="13">
        <v>6490</v>
      </c>
      <c r="E963" s="12" t="s">
        <v>171</v>
      </c>
      <c r="F963" s="14">
        <v>25000</v>
      </c>
      <c r="G963" s="15">
        <v>12020000</v>
      </c>
      <c r="H963" s="15">
        <v>416500</v>
      </c>
    </row>
    <row r="964" spans="1:8">
      <c r="A964" s="12">
        <v>10</v>
      </c>
      <c r="B964" s="12">
        <v>10201</v>
      </c>
      <c r="C964" s="13" t="s">
        <v>920</v>
      </c>
      <c r="E964" s="12" t="s">
        <v>921</v>
      </c>
      <c r="F964" s="14">
        <v>0</v>
      </c>
      <c r="G964" s="15">
        <v>12020000</v>
      </c>
      <c r="H964" s="15">
        <v>443010</v>
      </c>
    </row>
    <row r="966" spans="1:8">
      <c r="B966" s="12" t="s">
        <v>922</v>
      </c>
    </row>
    <row r="967" spans="1:8">
      <c r="A967" s="12">
        <v>10</v>
      </c>
      <c r="B967" s="12">
        <v>10202</v>
      </c>
      <c r="C967" s="13">
        <v>4345</v>
      </c>
      <c r="E967" s="12" t="s">
        <v>923</v>
      </c>
      <c r="F967" s="14">
        <v>0</v>
      </c>
      <c r="G967" s="15">
        <v>12002000</v>
      </c>
      <c r="H967" s="15">
        <v>311110</v>
      </c>
    </row>
    <row r="968" spans="1:8">
      <c r="A968" s="12">
        <v>10</v>
      </c>
      <c r="B968" s="12">
        <v>10202</v>
      </c>
      <c r="C968" s="13">
        <v>4365</v>
      </c>
      <c r="E968" s="12" t="s">
        <v>924</v>
      </c>
      <c r="F968" s="14">
        <v>-62900</v>
      </c>
      <c r="G968" s="15">
        <v>12002000</v>
      </c>
      <c r="H968" s="15">
        <v>311130</v>
      </c>
    </row>
    <row r="969" spans="1:8">
      <c r="A969" s="12">
        <v>10</v>
      </c>
      <c r="B969" s="12">
        <v>10202</v>
      </c>
      <c r="C969" s="13">
        <v>6320</v>
      </c>
      <c r="E969" s="12" t="s">
        <v>98</v>
      </c>
      <c r="F969" s="14">
        <v>10000</v>
      </c>
      <c r="G969" s="15">
        <v>12002000</v>
      </c>
      <c r="H969" s="15">
        <v>409000</v>
      </c>
    </row>
    <row r="970" spans="1:8">
      <c r="A970" s="12">
        <v>10</v>
      </c>
      <c r="B970" s="12">
        <v>10202</v>
      </c>
      <c r="C970" s="13">
        <v>6721</v>
      </c>
      <c r="E970" s="12" t="s">
        <v>172</v>
      </c>
      <c r="F970" s="14">
        <v>49200</v>
      </c>
      <c r="G970" s="15">
        <v>12002000</v>
      </c>
      <c r="H970" s="15">
        <v>427000</v>
      </c>
    </row>
    <row r="971" spans="1:8">
      <c r="A971" s="12">
        <v>10</v>
      </c>
      <c r="B971" s="12">
        <v>10202</v>
      </c>
      <c r="C971" s="13" t="s">
        <v>925</v>
      </c>
      <c r="E971" s="12" t="s">
        <v>926</v>
      </c>
      <c r="F971" s="14">
        <v>0</v>
      </c>
      <c r="G971" s="15">
        <v>12002000</v>
      </c>
      <c r="H971" s="15">
        <v>427150</v>
      </c>
    </row>
    <row r="972" spans="1:8">
      <c r="A972" s="12">
        <v>10</v>
      </c>
      <c r="B972" s="12">
        <v>10202</v>
      </c>
      <c r="C972" s="13" t="s">
        <v>927</v>
      </c>
      <c r="E972" s="12" t="s">
        <v>928</v>
      </c>
      <c r="F972" s="14">
        <v>0</v>
      </c>
      <c r="G972" s="15">
        <v>12002000</v>
      </c>
      <c r="H972" s="15">
        <v>427165</v>
      </c>
    </row>
    <row r="973" spans="1:8">
      <c r="A973" s="12">
        <v>10</v>
      </c>
      <c r="B973" s="12">
        <v>10202</v>
      </c>
      <c r="C973" s="13" t="s">
        <v>929</v>
      </c>
      <c r="E973" s="12" t="s">
        <v>930</v>
      </c>
      <c r="F973" s="14">
        <v>0</v>
      </c>
      <c r="G973" s="15">
        <v>12002000</v>
      </c>
      <c r="H973" s="15">
        <v>427160</v>
      </c>
    </row>
    <row r="974" spans="1:8">
      <c r="A974" s="12">
        <v>10</v>
      </c>
      <c r="B974" s="12">
        <v>10202</v>
      </c>
      <c r="C974" s="13">
        <v>6722</v>
      </c>
      <c r="E974" s="12" t="s">
        <v>931</v>
      </c>
      <c r="F974" s="14">
        <v>1000</v>
      </c>
      <c r="G974" s="15">
        <v>12002000</v>
      </c>
      <c r="H974" s="15">
        <v>428000</v>
      </c>
    </row>
    <row r="975" spans="1:8">
      <c r="A975" s="12">
        <v>10</v>
      </c>
      <c r="B975" s="12">
        <v>10202</v>
      </c>
      <c r="C975" s="13">
        <v>7013</v>
      </c>
      <c r="E975" s="12" t="s">
        <v>123</v>
      </c>
      <c r="F975" s="14">
        <v>2700</v>
      </c>
      <c r="G975" s="15">
        <v>12002000</v>
      </c>
      <c r="H975" s="15">
        <v>442500</v>
      </c>
    </row>
    <row r="976" spans="1:8">
      <c r="A976" s="12">
        <v>10</v>
      </c>
      <c r="B976" s="12">
        <v>10202</v>
      </c>
      <c r="C976" s="13">
        <v>7110</v>
      </c>
      <c r="E976" s="12" t="s">
        <v>128</v>
      </c>
      <c r="F976" s="14">
        <v>0</v>
      </c>
      <c r="G976" s="15">
        <v>12002000</v>
      </c>
      <c r="H976" s="15">
        <v>451000</v>
      </c>
    </row>
    <row r="977" spans="1:8">
      <c r="A977" s="12">
        <v>10</v>
      </c>
      <c r="B977" s="12">
        <v>10202</v>
      </c>
      <c r="C977" s="13" t="s">
        <v>932</v>
      </c>
      <c r="E977" s="12" t="s">
        <v>933</v>
      </c>
      <c r="F977" s="14">
        <v>0</v>
      </c>
      <c r="G977" s="15">
        <v>12002000</v>
      </c>
      <c r="H977" s="15">
        <v>470000</v>
      </c>
    </row>
    <row r="978" spans="1:8">
      <c r="A978" s="12">
        <v>10</v>
      </c>
      <c r="B978" s="12">
        <v>10202</v>
      </c>
      <c r="C978" s="13" t="s">
        <v>934</v>
      </c>
      <c r="E978" s="12" t="s">
        <v>935</v>
      </c>
      <c r="F978" s="14">
        <v>0</v>
      </c>
      <c r="G978" s="15">
        <v>12002000</v>
      </c>
      <c r="H978" s="15">
        <v>486135</v>
      </c>
    </row>
    <row r="979" spans="1:8">
      <c r="A979" s="12">
        <v>10</v>
      </c>
      <c r="B979" s="12">
        <v>10202</v>
      </c>
      <c r="C979" s="13" t="s">
        <v>936</v>
      </c>
      <c r="E979" s="12" t="s">
        <v>937</v>
      </c>
      <c r="F979" s="14">
        <v>0</v>
      </c>
      <c r="G979" s="15">
        <v>12002000</v>
      </c>
      <c r="H979" s="15">
        <v>486140</v>
      </c>
    </row>
    <row r="981" spans="1:8">
      <c r="B981" s="12" t="s">
        <v>938</v>
      </c>
    </row>
    <row r="982" spans="1:8">
      <c r="A982" s="12">
        <v>10</v>
      </c>
      <c r="B982" s="12">
        <v>10210</v>
      </c>
      <c r="C982" s="13">
        <v>6120</v>
      </c>
      <c r="E982" s="12" t="s">
        <v>107</v>
      </c>
      <c r="F982" s="14">
        <v>386926</v>
      </c>
      <c r="G982" s="15">
        <v>12100000</v>
      </c>
      <c r="H982" s="15">
        <v>401000</v>
      </c>
    </row>
    <row r="983" spans="1:8">
      <c r="A983" s="12">
        <v>10</v>
      </c>
      <c r="B983" s="12">
        <v>10210</v>
      </c>
      <c r="C983" s="13">
        <v>6210</v>
      </c>
      <c r="E983" s="12" t="s">
        <v>108</v>
      </c>
      <c r="F983" s="14">
        <v>1007</v>
      </c>
      <c r="G983" s="15">
        <v>12100000</v>
      </c>
      <c r="H983" s="15">
        <v>402210</v>
      </c>
    </row>
    <row r="984" spans="1:8">
      <c r="A984" s="12">
        <v>10</v>
      </c>
      <c r="B984" s="12">
        <v>10210</v>
      </c>
      <c r="C984" s="13">
        <v>6220</v>
      </c>
      <c r="E984" s="12" t="s">
        <v>109</v>
      </c>
      <c r="F984" s="14">
        <v>29254</v>
      </c>
      <c r="G984" s="15">
        <v>12100000</v>
      </c>
      <c r="H984" s="15">
        <v>402220</v>
      </c>
    </row>
    <row r="985" spans="1:8">
      <c r="A985" s="12">
        <v>10</v>
      </c>
      <c r="B985" s="12">
        <v>10210</v>
      </c>
      <c r="C985" s="13">
        <v>6230</v>
      </c>
      <c r="E985" s="12" t="s">
        <v>110</v>
      </c>
      <c r="F985" s="14">
        <v>32116</v>
      </c>
      <c r="G985" s="15">
        <v>12100000</v>
      </c>
      <c r="H985" s="15">
        <v>402230</v>
      </c>
    </row>
    <row r="986" spans="1:8">
      <c r="A986" s="12">
        <v>10</v>
      </c>
      <c r="B986" s="12">
        <v>10210</v>
      </c>
      <c r="C986" s="13">
        <v>6240</v>
      </c>
      <c r="E986" s="12" t="s">
        <v>136</v>
      </c>
      <c r="F986" s="14">
        <v>2709</v>
      </c>
      <c r="G986" s="15">
        <v>12100000</v>
      </c>
      <c r="H986" s="15">
        <v>402240</v>
      </c>
    </row>
    <row r="987" spans="1:8">
      <c r="A987" s="12">
        <v>10</v>
      </c>
      <c r="B987" s="12">
        <v>10210</v>
      </c>
      <c r="C987" s="13">
        <v>6260</v>
      </c>
      <c r="E987" s="12" t="s">
        <v>111</v>
      </c>
      <c r="F987" s="14">
        <v>56165</v>
      </c>
      <c r="G987" s="15">
        <v>12100000</v>
      </c>
      <c r="H987" s="15">
        <v>402260</v>
      </c>
    </row>
    <row r="988" spans="1:8">
      <c r="A988" s="12">
        <v>10</v>
      </c>
      <c r="B988" s="12">
        <v>10210</v>
      </c>
      <c r="C988" s="13">
        <v>6270</v>
      </c>
      <c r="E988" s="12" t="s">
        <v>112</v>
      </c>
      <c r="F988" s="14">
        <v>1927</v>
      </c>
      <c r="G988" s="15">
        <v>12100000</v>
      </c>
      <c r="H988" s="15">
        <v>402270</v>
      </c>
    </row>
    <row r="989" spans="1:8">
      <c r="A989" s="12">
        <v>10</v>
      </c>
      <c r="B989" s="12">
        <v>10210</v>
      </c>
      <c r="C989" s="13">
        <v>6326</v>
      </c>
      <c r="E989" s="12" t="s">
        <v>732</v>
      </c>
      <c r="F989" s="14">
        <v>11000</v>
      </c>
      <c r="G989" s="15">
        <v>12100000</v>
      </c>
      <c r="H989" s="15">
        <v>407000</v>
      </c>
    </row>
    <row r="990" spans="1:8">
      <c r="A990" s="12">
        <v>10</v>
      </c>
      <c r="B990" s="12">
        <v>10210</v>
      </c>
      <c r="C990" s="13">
        <v>6500</v>
      </c>
      <c r="E990" s="12" t="s">
        <v>132</v>
      </c>
      <c r="F990" s="14">
        <v>0</v>
      </c>
      <c r="G990" s="15">
        <v>12100000</v>
      </c>
      <c r="H990" s="15">
        <v>409125</v>
      </c>
    </row>
    <row r="991" spans="1:8">
      <c r="A991" s="12">
        <v>10</v>
      </c>
      <c r="B991" s="12">
        <v>10210</v>
      </c>
      <c r="C991" s="13">
        <v>6724</v>
      </c>
      <c r="E991" s="12" t="s">
        <v>114</v>
      </c>
      <c r="F991" s="14">
        <v>798</v>
      </c>
      <c r="G991" s="15">
        <v>12100000</v>
      </c>
      <c r="H991" s="15">
        <v>428500</v>
      </c>
    </row>
    <row r="992" spans="1:8">
      <c r="A992" s="12">
        <v>10</v>
      </c>
      <c r="B992" s="12">
        <v>10210</v>
      </c>
      <c r="C992" s="13">
        <v>6846</v>
      </c>
      <c r="E992" s="12" t="s">
        <v>939</v>
      </c>
      <c r="F992" s="14">
        <v>7200</v>
      </c>
      <c r="G992" s="15">
        <v>12100000</v>
      </c>
      <c r="H992" s="15">
        <v>433250</v>
      </c>
    </row>
    <row r="993" spans="1:8">
      <c r="A993" s="12">
        <v>10</v>
      </c>
      <c r="B993" s="12">
        <v>10210</v>
      </c>
      <c r="C993" s="13">
        <v>6870</v>
      </c>
      <c r="E993" s="12" t="s">
        <v>174</v>
      </c>
      <c r="F993" s="14">
        <v>1600</v>
      </c>
      <c r="G993" s="15">
        <v>12100000</v>
      </c>
      <c r="H993" s="15">
        <v>433750</v>
      </c>
    </row>
    <row r="994" spans="1:8">
      <c r="A994" s="12">
        <v>10</v>
      </c>
      <c r="B994" s="12">
        <v>10210</v>
      </c>
      <c r="C994" s="13">
        <v>6900</v>
      </c>
      <c r="E994" s="12" t="s">
        <v>115</v>
      </c>
      <c r="F994" s="14">
        <v>1150</v>
      </c>
      <c r="G994" s="15">
        <v>12100000</v>
      </c>
      <c r="H994" s="15">
        <v>435000</v>
      </c>
    </row>
    <row r="995" spans="1:8">
      <c r="A995" s="12">
        <v>10</v>
      </c>
      <c r="B995" s="12">
        <v>10210</v>
      </c>
      <c r="C995" s="13">
        <v>6912</v>
      </c>
      <c r="E995" s="12" t="s">
        <v>116</v>
      </c>
      <c r="F995" s="14">
        <v>5803</v>
      </c>
      <c r="G995" s="15">
        <v>12100000</v>
      </c>
      <c r="H995" s="15">
        <v>436000</v>
      </c>
    </row>
    <row r="996" spans="1:8">
      <c r="A996" s="12">
        <v>10</v>
      </c>
      <c r="B996" s="12">
        <v>10210</v>
      </c>
      <c r="C996" s="13">
        <v>6930</v>
      </c>
      <c r="E996" s="12" t="s">
        <v>137</v>
      </c>
      <c r="F996" s="14">
        <v>2800</v>
      </c>
      <c r="G996" s="15">
        <v>12100000</v>
      </c>
      <c r="H996" s="15">
        <v>438000</v>
      </c>
    </row>
    <row r="997" spans="1:8">
      <c r="A997" s="12">
        <v>10</v>
      </c>
      <c r="B997" s="12">
        <v>10210</v>
      </c>
      <c r="C997" s="13" t="s">
        <v>940</v>
      </c>
      <c r="E997" s="12" t="s">
        <v>941</v>
      </c>
      <c r="F997" s="14">
        <v>200</v>
      </c>
      <c r="G997" s="15">
        <v>12100000</v>
      </c>
      <c r="H997" s="15">
        <v>438025</v>
      </c>
    </row>
    <row r="998" spans="1:8">
      <c r="A998" s="12">
        <v>10</v>
      </c>
      <c r="B998" s="12">
        <v>10210</v>
      </c>
      <c r="C998" s="13">
        <v>6940</v>
      </c>
      <c r="E998" s="12" t="s">
        <v>175</v>
      </c>
      <c r="F998" s="14">
        <v>4500</v>
      </c>
      <c r="G998" s="15">
        <v>12100000</v>
      </c>
      <c r="H998" s="15">
        <v>438500</v>
      </c>
    </row>
    <row r="999" spans="1:8">
      <c r="A999" s="12">
        <v>10</v>
      </c>
      <c r="B999" s="12">
        <v>10210</v>
      </c>
      <c r="C999" s="13">
        <v>6958</v>
      </c>
      <c r="E999" s="12" t="s">
        <v>942</v>
      </c>
      <c r="F999" s="14">
        <v>1200</v>
      </c>
      <c r="G999" s="15">
        <v>12100000</v>
      </c>
      <c r="H999" s="15">
        <v>440000</v>
      </c>
    </row>
    <row r="1000" spans="1:8">
      <c r="A1000" s="12">
        <v>10</v>
      </c>
      <c r="B1000" s="12">
        <v>10210</v>
      </c>
      <c r="C1000" s="13">
        <v>7010</v>
      </c>
      <c r="E1000" s="12" t="s">
        <v>122</v>
      </c>
      <c r="F1000" s="14">
        <v>750</v>
      </c>
      <c r="G1000" s="15">
        <v>12100000</v>
      </c>
      <c r="H1000" s="15">
        <v>441500</v>
      </c>
    </row>
    <row r="1001" spans="1:8">
      <c r="A1001" s="12">
        <v>10</v>
      </c>
      <c r="B1001" s="12">
        <v>10210</v>
      </c>
      <c r="C1001" s="13">
        <v>7013</v>
      </c>
      <c r="E1001" s="12" t="s">
        <v>123</v>
      </c>
      <c r="F1001" s="14">
        <v>1800</v>
      </c>
      <c r="G1001" s="15">
        <v>12100000</v>
      </c>
      <c r="H1001" s="15">
        <v>442500</v>
      </c>
    </row>
    <row r="1002" spans="1:8">
      <c r="A1002" s="12">
        <v>10</v>
      </c>
      <c r="B1002" s="12">
        <v>10210</v>
      </c>
      <c r="C1002" s="13">
        <v>7015</v>
      </c>
      <c r="E1002" s="12" t="s">
        <v>124</v>
      </c>
      <c r="F1002" s="14">
        <v>800</v>
      </c>
      <c r="G1002" s="15">
        <v>12100000</v>
      </c>
      <c r="H1002" s="15">
        <v>443000</v>
      </c>
    </row>
    <row r="1003" spans="1:8">
      <c r="A1003" s="12">
        <v>10</v>
      </c>
      <c r="B1003" s="12">
        <v>10210</v>
      </c>
      <c r="C1003" s="13" t="s">
        <v>943</v>
      </c>
      <c r="E1003" s="12" t="s">
        <v>944</v>
      </c>
      <c r="F1003" s="14">
        <v>0</v>
      </c>
      <c r="G1003" s="15">
        <v>12100000</v>
      </c>
      <c r="H1003" s="15">
        <v>443025</v>
      </c>
    </row>
    <row r="1004" spans="1:8">
      <c r="A1004" s="12">
        <v>10</v>
      </c>
      <c r="B1004" s="12">
        <v>10210</v>
      </c>
      <c r="C1004" s="13">
        <v>7020</v>
      </c>
      <c r="E1004" s="12" t="s">
        <v>125</v>
      </c>
      <c r="F1004" s="14">
        <v>220</v>
      </c>
      <c r="G1004" s="15">
        <v>12100000</v>
      </c>
      <c r="H1004" s="15">
        <v>443500</v>
      </c>
    </row>
    <row r="1005" spans="1:8">
      <c r="A1005" s="12">
        <v>10</v>
      </c>
      <c r="B1005" s="12">
        <v>10210</v>
      </c>
      <c r="C1005" s="13">
        <v>7030</v>
      </c>
      <c r="E1005" s="12" t="s">
        <v>126</v>
      </c>
      <c r="F1005" s="14">
        <v>1000</v>
      </c>
      <c r="G1005" s="15">
        <v>12100000</v>
      </c>
      <c r="H1005" s="15">
        <v>444000</v>
      </c>
    </row>
    <row r="1006" spans="1:8">
      <c r="A1006" s="12">
        <v>10</v>
      </c>
      <c r="B1006" s="12">
        <v>10210</v>
      </c>
      <c r="C1006" s="13">
        <v>7040</v>
      </c>
      <c r="E1006" s="12" t="s">
        <v>127</v>
      </c>
      <c r="F1006" s="14">
        <v>400</v>
      </c>
      <c r="G1006" s="15">
        <v>12100000</v>
      </c>
      <c r="H1006" s="15">
        <v>444500</v>
      </c>
    </row>
    <row r="1007" spans="1:8">
      <c r="A1007" s="12">
        <v>10</v>
      </c>
      <c r="B1007" s="12">
        <v>10210</v>
      </c>
      <c r="C1007" s="13">
        <v>7065</v>
      </c>
      <c r="E1007" s="12" t="s">
        <v>945</v>
      </c>
      <c r="F1007" s="14">
        <v>0</v>
      </c>
      <c r="G1007" s="15">
        <v>12100000</v>
      </c>
      <c r="H1007" s="15">
        <v>447750</v>
      </c>
    </row>
    <row r="1008" spans="1:8">
      <c r="A1008" s="12">
        <v>10</v>
      </c>
      <c r="B1008" s="12">
        <v>10210</v>
      </c>
      <c r="C1008" s="13">
        <v>7110</v>
      </c>
      <c r="E1008" s="12" t="s">
        <v>128</v>
      </c>
      <c r="F1008" s="14">
        <v>0</v>
      </c>
      <c r="G1008" s="15">
        <v>12100000</v>
      </c>
      <c r="H1008" s="15">
        <v>451000</v>
      </c>
    </row>
    <row r="1009" spans="1:8">
      <c r="A1009" s="12">
        <v>10</v>
      </c>
      <c r="B1009" s="12">
        <v>10210</v>
      </c>
      <c r="C1009" s="13">
        <v>7120</v>
      </c>
      <c r="E1009" s="12" t="s">
        <v>188</v>
      </c>
      <c r="F1009" s="14">
        <v>250</v>
      </c>
      <c r="G1009" s="15">
        <v>12100000</v>
      </c>
      <c r="H1009" s="15">
        <v>453000</v>
      </c>
    </row>
    <row r="1011" spans="1:8">
      <c r="B1011" s="12" t="s">
        <v>946</v>
      </c>
    </row>
    <row r="1012" spans="1:8">
      <c r="A1012" s="12">
        <v>10</v>
      </c>
      <c r="B1012" s="12">
        <v>10211</v>
      </c>
      <c r="C1012" s="13">
        <v>5245</v>
      </c>
      <c r="E1012" s="12" t="s">
        <v>529</v>
      </c>
      <c r="F1012" s="14">
        <v>0</v>
      </c>
      <c r="G1012" s="15">
        <v>15118000</v>
      </c>
      <c r="H1012" s="15">
        <v>327000</v>
      </c>
    </row>
    <row r="1013" spans="1:8">
      <c r="A1013" s="12">
        <v>10</v>
      </c>
      <c r="B1013" s="12">
        <v>10211</v>
      </c>
      <c r="C1013" s="13">
        <v>5286</v>
      </c>
      <c r="E1013" s="12" t="s">
        <v>947</v>
      </c>
      <c r="F1013" s="14">
        <v>-3000</v>
      </c>
      <c r="G1013" s="15">
        <v>15118000</v>
      </c>
      <c r="H1013" s="15">
        <v>324510</v>
      </c>
    </row>
    <row r="1014" spans="1:8">
      <c r="A1014" s="12">
        <v>10</v>
      </c>
      <c r="B1014" s="12">
        <v>10211</v>
      </c>
      <c r="C1014" s="13" t="s">
        <v>192</v>
      </c>
      <c r="E1014" s="12" t="s">
        <v>948</v>
      </c>
      <c r="F1014" s="14">
        <v>0</v>
      </c>
      <c r="G1014" s="15">
        <v>15118000</v>
      </c>
      <c r="H1014" s="15">
        <v>404670</v>
      </c>
    </row>
    <row r="1015" spans="1:8">
      <c r="A1015" s="12">
        <v>10</v>
      </c>
      <c r="B1015" s="12">
        <v>10211</v>
      </c>
      <c r="C1015" s="13" t="s">
        <v>435</v>
      </c>
      <c r="E1015" s="12" t="s">
        <v>949</v>
      </c>
      <c r="F1015" s="14">
        <v>0</v>
      </c>
      <c r="G1015" s="15">
        <v>15118000</v>
      </c>
      <c r="H1015" s="15">
        <v>404860</v>
      </c>
    </row>
    <row r="1016" spans="1:8">
      <c r="A1016" s="12">
        <v>10</v>
      </c>
      <c r="B1016" s="12">
        <v>10211</v>
      </c>
      <c r="C1016" s="13" t="s">
        <v>950</v>
      </c>
      <c r="E1016" s="12" t="s">
        <v>951</v>
      </c>
      <c r="F1016" s="14">
        <v>13000</v>
      </c>
      <c r="G1016" s="15">
        <v>15118000</v>
      </c>
      <c r="H1016" s="15">
        <v>404675</v>
      </c>
    </row>
    <row r="1017" spans="1:8">
      <c r="A1017" s="12">
        <v>10</v>
      </c>
      <c r="B1017" s="12">
        <v>10211</v>
      </c>
      <c r="C1017" s="13" t="s">
        <v>952</v>
      </c>
      <c r="E1017" s="12" t="s">
        <v>953</v>
      </c>
      <c r="F1017" s="14">
        <v>1600</v>
      </c>
      <c r="G1017" s="15">
        <v>15118000</v>
      </c>
      <c r="H1017" s="15">
        <v>404680</v>
      </c>
    </row>
    <row r="1018" spans="1:8">
      <c r="A1018" s="12">
        <v>10</v>
      </c>
      <c r="B1018" s="12">
        <v>10211</v>
      </c>
      <c r="C1018" s="13" t="s">
        <v>954</v>
      </c>
      <c r="E1018" s="12" t="s">
        <v>955</v>
      </c>
      <c r="F1018" s="14">
        <v>0</v>
      </c>
      <c r="G1018" s="15">
        <v>15118000</v>
      </c>
      <c r="H1018" s="15">
        <v>451095</v>
      </c>
    </row>
    <row r="1019" spans="1:8">
      <c r="A1019" s="12">
        <v>10</v>
      </c>
      <c r="B1019" s="12">
        <v>10211</v>
      </c>
      <c r="C1019" s="13">
        <v>7118</v>
      </c>
      <c r="E1019" s="12" t="s">
        <v>956</v>
      </c>
      <c r="F1019" s="14">
        <v>1400</v>
      </c>
      <c r="G1019" s="15">
        <v>15118000</v>
      </c>
      <c r="H1019" s="15">
        <v>453000</v>
      </c>
    </row>
    <row r="1020" spans="1:8">
      <c r="A1020" s="12">
        <v>10</v>
      </c>
      <c r="B1020" s="12">
        <v>10211</v>
      </c>
      <c r="C1020" s="13" t="s">
        <v>957</v>
      </c>
      <c r="E1020" s="12" t="s">
        <v>958</v>
      </c>
      <c r="F1020" s="14">
        <v>0</v>
      </c>
      <c r="G1020" s="15">
        <v>15118000</v>
      </c>
      <c r="H1020" s="15">
        <v>453010</v>
      </c>
    </row>
    <row r="1021" spans="1:8">
      <c r="A1021" s="12">
        <v>10</v>
      </c>
      <c r="B1021" s="12">
        <v>10211</v>
      </c>
      <c r="C1021" s="13" t="s">
        <v>959</v>
      </c>
      <c r="E1021" s="12" t="s">
        <v>960</v>
      </c>
      <c r="F1021" s="14">
        <v>0</v>
      </c>
      <c r="G1021" s="15">
        <v>15118000</v>
      </c>
      <c r="H1021" s="15">
        <v>453015</v>
      </c>
    </row>
    <row r="1022" spans="1:8">
      <c r="A1022" s="12">
        <v>10</v>
      </c>
      <c r="B1022" s="12">
        <v>10211</v>
      </c>
      <c r="C1022" s="13" t="s">
        <v>961</v>
      </c>
      <c r="E1022" s="12" t="s">
        <v>962</v>
      </c>
      <c r="F1022" s="14">
        <v>0</v>
      </c>
      <c r="G1022" s="15">
        <v>15118000</v>
      </c>
      <c r="H1022" s="15">
        <v>453020</v>
      </c>
    </row>
    <row r="1025" spans="1:8">
      <c r="A1025" s="12">
        <v>10</v>
      </c>
      <c r="B1025" s="12">
        <v>10212</v>
      </c>
      <c r="C1025" s="13" t="s">
        <v>963</v>
      </c>
      <c r="E1025" s="12" t="s">
        <v>964</v>
      </c>
      <c r="F1025" s="14">
        <v>0</v>
      </c>
      <c r="G1025" s="15">
        <v>13300000</v>
      </c>
      <c r="H1025" s="15">
        <v>311290</v>
      </c>
    </row>
    <row r="1026" spans="1:8">
      <c r="A1026" s="12">
        <v>10</v>
      </c>
      <c r="B1026" s="12">
        <v>10212</v>
      </c>
      <c r="C1026" s="13" t="s">
        <v>965</v>
      </c>
      <c r="E1026" s="12" t="s">
        <v>966</v>
      </c>
      <c r="F1026" s="14">
        <v>0</v>
      </c>
      <c r="G1026" s="15">
        <v>13300000</v>
      </c>
      <c r="H1026" s="15">
        <v>311290</v>
      </c>
    </row>
    <row r="1027" spans="1:8">
      <c r="A1027" s="12">
        <v>10</v>
      </c>
      <c r="B1027" s="12">
        <v>10212</v>
      </c>
      <c r="C1027" s="13" t="s">
        <v>967</v>
      </c>
      <c r="E1027" s="12" t="s">
        <v>968</v>
      </c>
      <c r="F1027" s="14">
        <v>0</v>
      </c>
      <c r="G1027" s="15">
        <v>13300000</v>
      </c>
      <c r="H1027" s="15">
        <v>311290</v>
      </c>
    </row>
    <row r="1028" spans="1:8">
      <c r="A1028" s="12">
        <v>10</v>
      </c>
      <c r="B1028" s="12">
        <v>10212</v>
      </c>
      <c r="C1028" s="13" t="s">
        <v>969</v>
      </c>
      <c r="E1028" s="12" t="s">
        <v>970</v>
      </c>
      <c r="F1028" s="14">
        <v>0</v>
      </c>
      <c r="G1028" s="15">
        <v>13300000</v>
      </c>
      <c r="H1028" s="15">
        <v>311290</v>
      </c>
    </row>
    <row r="1029" spans="1:8">
      <c r="A1029" s="12">
        <v>10</v>
      </c>
      <c r="B1029" s="12">
        <v>10212</v>
      </c>
      <c r="C1029" s="13" t="s">
        <v>971</v>
      </c>
      <c r="E1029" s="12" t="s">
        <v>972</v>
      </c>
      <c r="F1029" s="14">
        <v>0</v>
      </c>
      <c r="G1029" s="15">
        <v>13300000</v>
      </c>
      <c r="H1029" s="15">
        <v>311290</v>
      </c>
    </row>
    <row r="1030" spans="1:8">
      <c r="A1030" s="12">
        <v>10</v>
      </c>
      <c r="B1030" s="12">
        <v>10212</v>
      </c>
      <c r="C1030" s="13" t="s">
        <v>973</v>
      </c>
      <c r="E1030" s="12" t="s">
        <v>974</v>
      </c>
      <c r="F1030" s="14">
        <v>0</v>
      </c>
      <c r="G1030" s="15">
        <v>13300000</v>
      </c>
      <c r="H1030" s="15">
        <v>311290</v>
      </c>
    </row>
    <row r="1031" spans="1:8">
      <c r="A1031" s="12">
        <v>10</v>
      </c>
      <c r="B1031" s="12">
        <v>10212</v>
      </c>
      <c r="C1031" s="13" t="s">
        <v>975</v>
      </c>
      <c r="E1031" s="12" t="s">
        <v>976</v>
      </c>
      <c r="F1031" s="14">
        <v>0</v>
      </c>
      <c r="G1031" s="15">
        <v>13300000</v>
      </c>
      <c r="H1031" s="15">
        <v>311290</v>
      </c>
    </row>
    <row r="1032" spans="1:8">
      <c r="A1032" s="12">
        <v>10</v>
      </c>
      <c r="B1032" s="12">
        <v>10212</v>
      </c>
      <c r="C1032" s="13" t="s">
        <v>977</v>
      </c>
      <c r="E1032" s="12" t="s">
        <v>978</v>
      </c>
      <c r="F1032" s="14">
        <v>0</v>
      </c>
      <c r="G1032" s="15">
        <v>13300000</v>
      </c>
      <c r="H1032" s="15">
        <v>311290</v>
      </c>
    </row>
    <row r="1033" spans="1:8">
      <c r="A1033" s="12">
        <v>10</v>
      </c>
      <c r="B1033" s="12">
        <v>10212</v>
      </c>
      <c r="C1033" s="13" t="s">
        <v>979</v>
      </c>
      <c r="E1033" s="12" t="s">
        <v>980</v>
      </c>
      <c r="F1033" s="14">
        <v>0</v>
      </c>
      <c r="G1033" s="15">
        <v>13300000</v>
      </c>
      <c r="H1033" s="15">
        <v>311290</v>
      </c>
    </row>
    <row r="1034" spans="1:8">
      <c r="A1034" s="12">
        <v>10</v>
      </c>
      <c r="B1034" s="12">
        <v>10212</v>
      </c>
      <c r="C1034" s="13">
        <v>5286</v>
      </c>
      <c r="E1034" s="12" t="s">
        <v>947</v>
      </c>
      <c r="F1034" s="14">
        <v>0</v>
      </c>
      <c r="G1034" s="15">
        <v>13300000</v>
      </c>
      <c r="H1034" s="15">
        <v>324510</v>
      </c>
    </row>
    <row r="1035" spans="1:8">
      <c r="A1035" s="12">
        <v>10</v>
      </c>
      <c r="B1035" s="12">
        <v>10212</v>
      </c>
      <c r="C1035" s="13">
        <v>6000</v>
      </c>
      <c r="E1035" s="12" t="s">
        <v>981</v>
      </c>
      <c r="F1035" s="14">
        <v>0</v>
      </c>
      <c r="G1035" s="15">
        <v>13300000</v>
      </c>
    </row>
    <row r="1036" spans="1:8">
      <c r="A1036" s="12">
        <v>10</v>
      </c>
      <c r="B1036" s="12">
        <v>10212</v>
      </c>
      <c r="C1036" s="13" t="s">
        <v>982</v>
      </c>
      <c r="E1036" s="12" t="s">
        <v>983</v>
      </c>
      <c r="F1036" s="14">
        <v>0</v>
      </c>
      <c r="G1036" s="15">
        <v>13300000</v>
      </c>
      <c r="H1036" s="15">
        <v>404500</v>
      </c>
    </row>
    <row r="1037" spans="1:8">
      <c r="A1037" s="12">
        <v>10</v>
      </c>
      <c r="B1037" s="12">
        <v>10212</v>
      </c>
      <c r="C1037" s="13" t="s">
        <v>984</v>
      </c>
      <c r="E1037" s="12" t="s">
        <v>985</v>
      </c>
      <c r="F1037" s="14">
        <v>0</v>
      </c>
      <c r="G1037" s="15">
        <v>13300000</v>
      </c>
      <c r="H1037" s="15">
        <v>404500</v>
      </c>
    </row>
    <row r="1038" spans="1:8">
      <c r="A1038" s="12">
        <v>10</v>
      </c>
      <c r="B1038" s="12">
        <v>10212</v>
      </c>
      <c r="C1038" s="13" t="s">
        <v>986</v>
      </c>
      <c r="E1038" s="12" t="s">
        <v>987</v>
      </c>
      <c r="F1038" s="14">
        <v>0</v>
      </c>
      <c r="G1038" s="15">
        <v>13300000</v>
      </c>
      <c r="H1038" s="15">
        <v>404500</v>
      </c>
    </row>
    <row r="1039" spans="1:8">
      <c r="A1039" s="12">
        <v>10</v>
      </c>
      <c r="B1039" s="12">
        <v>10212</v>
      </c>
      <c r="C1039" s="13" t="s">
        <v>988</v>
      </c>
      <c r="E1039" s="12" t="s">
        <v>989</v>
      </c>
      <c r="F1039" s="14">
        <v>0</v>
      </c>
      <c r="G1039" s="15">
        <v>13300000</v>
      </c>
      <c r="H1039" s="15">
        <v>404500</v>
      </c>
    </row>
    <row r="1040" spans="1:8">
      <c r="A1040" s="12">
        <v>10</v>
      </c>
      <c r="B1040" s="12">
        <v>10212</v>
      </c>
      <c r="C1040" s="13" t="s">
        <v>192</v>
      </c>
      <c r="E1040" s="12" t="s">
        <v>990</v>
      </c>
      <c r="F1040" s="14">
        <v>0</v>
      </c>
      <c r="G1040" s="15">
        <v>13300000</v>
      </c>
      <c r="H1040" s="15">
        <v>404500</v>
      </c>
    </row>
    <row r="1041" spans="1:8">
      <c r="A1041" s="12">
        <v>10</v>
      </c>
      <c r="B1041" s="12">
        <v>10212</v>
      </c>
      <c r="C1041" s="13" t="s">
        <v>991</v>
      </c>
      <c r="E1041" s="12" t="s">
        <v>992</v>
      </c>
      <c r="F1041" s="14">
        <v>0</v>
      </c>
      <c r="G1041" s="15">
        <v>13300000</v>
      </c>
      <c r="H1041" s="15">
        <v>404500</v>
      </c>
    </row>
    <row r="1042" spans="1:8">
      <c r="A1042" s="12">
        <v>10</v>
      </c>
      <c r="B1042" s="12">
        <v>10212</v>
      </c>
      <c r="C1042" s="13" t="s">
        <v>993</v>
      </c>
      <c r="E1042" s="12" t="s">
        <v>994</v>
      </c>
      <c r="F1042" s="14">
        <v>0</v>
      </c>
      <c r="G1042" s="15">
        <v>13300000</v>
      </c>
      <c r="H1042" s="15">
        <v>404500</v>
      </c>
    </row>
    <row r="1043" spans="1:8">
      <c r="A1043" s="12">
        <v>10</v>
      </c>
      <c r="B1043" s="12">
        <v>10212</v>
      </c>
      <c r="C1043" s="13" t="s">
        <v>995</v>
      </c>
      <c r="E1043" s="12" t="s">
        <v>996</v>
      </c>
      <c r="F1043" s="14">
        <v>0</v>
      </c>
      <c r="G1043" s="15">
        <v>13300000</v>
      </c>
      <c r="H1043" s="15">
        <v>404500</v>
      </c>
    </row>
    <row r="1044" spans="1:8">
      <c r="A1044" s="12">
        <v>10</v>
      </c>
      <c r="B1044" s="12">
        <v>10212</v>
      </c>
      <c r="C1044" s="13" t="s">
        <v>435</v>
      </c>
      <c r="E1044" s="12" t="s">
        <v>997</v>
      </c>
      <c r="F1044" s="14">
        <v>0</v>
      </c>
      <c r="G1044" s="15">
        <v>13300000</v>
      </c>
      <c r="H1044" s="15">
        <v>404500</v>
      </c>
    </row>
    <row r="1045" spans="1:8">
      <c r="A1045" s="12">
        <v>10</v>
      </c>
      <c r="B1045" s="12">
        <v>10212</v>
      </c>
      <c r="C1045" s="13" t="s">
        <v>998</v>
      </c>
      <c r="E1045" s="12" t="s">
        <v>999</v>
      </c>
      <c r="F1045" s="14">
        <v>0</v>
      </c>
      <c r="G1045" s="15">
        <v>13300000</v>
      </c>
    </row>
    <row r="1046" spans="1:8">
      <c r="A1046" s="12">
        <v>10</v>
      </c>
      <c r="B1046" s="12">
        <v>10212</v>
      </c>
      <c r="C1046" s="13" t="s">
        <v>1000</v>
      </c>
      <c r="E1046" s="12" t="s">
        <v>1001</v>
      </c>
      <c r="F1046" s="14">
        <v>0</v>
      </c>
      <c r="G1046" s="15">
        <v>13300000</v>
      </c>
      <c r="H1046" s="15">
        <v>443000</v>
      </c>
    </row>
    <row r="1047" spans="1:8">
      <c r="A1047" s="12">
        <v>10</v>
      </c>
      <c r="B1047" s="12">
        <v>10212</v>
      </c>
      <c r="C1047" s="13" t="s">
        <v>1002</v>
      </c>
      <c r="E1047" s="12" t="s">
        <v>1003</v>
      </c>
      <c r="F1047" s="14">
        <v>0</v>
      </c>
      <c r="G1047" s="15">
        <v>13300000</v>
      </c>
      <c r="H1047" s="15">
        <v>443000</v>
      </c>
    </row>
    <row r="1048" spans="1:8">
      <c r="A1048" s="12">
        <v>10</v>
      </c>
      <c r="B1048" s="12">
        <v>10212</v>
      </c>
      <c r="C1048" s="13" t="s">
        <v>1004</v>
      </c>
      <c r="E1048" s="12" t="s">
        <v>1005</v>
      </c>
      <c r="F1048" s="14">
        <v>0</v>
      </c>
      <c r="G1048" s="15">
        <v>13300000</v>
      </c>
      <c r="H1048" s="15">
        <v>443000</v>
      </c>
    </row>
    <row r="1049" spans="1:8">
      <c r="A1049" s="12">
        <v>10</v>
      </c>
      <c r="B1049" s="12">
        <v>10212</v>
      </c>
      <c r="C1049" s="13" t="s">
        <v>1006</v>
      </c>
      <c r="E1049" s="12" t="s">
        <v>1007</v>
      </c>
      <c r="F1049" s="14">
        <v>0</v>
      </c>
      <c r="G1049" s="15">
        <v>13300000</v>
      </c>
      <c r="H1049" s="15">
        <v>443000</v>
      </c>
    </row>
    <row r="1050" spans="1:8">
      <c r="A1050" s="12">
        <v>10</v>
      </c>
      <c r="B1050" s="12">
        <v>10212</v>
      </c>
      <c r="C1050" s="13" t="s">
        <v>1008</v>
      </c>
      <c r="E1050" s="12" t="s">
        <v>1009</v>
      </c>
      <c r="F1050" s="14">
        <v>0</v>
      </c>
      <c r="G1050" s="15">
        <v>13300000</v>
      </c>
      <c r="H1050" s="15">
        <v>443000</v>
      </c>
    </row>
    <row r="1051" spans="1:8">
      <c r="A1051" s="12">
        <v>10</v>
      </c>
      <c r="B1051" s="12">
        <v>10212</v>
      </c>
      <c r="C1051" s="13" t="s">
        <v>1010</v>
      </c>
      <c r="E1051" s="12" t="s">
        <v>1011</v>
      </c>
      <c r="F1051" s="14">
        <v>0</v>
      </c>
      <c r="G1051" s="15">
        <v>13300000</v>
      </c>
      <c r="H1051" s="15">
        <v>443000</v>
      </c>
    </row>
    <row r="1052" spans="1:8">
      <c r="A1052" s="12">
        <v>10</v>
      </c>
      <c r="B1052" s="12">
        <v>10212</v>
      </c>
      <c r="C1052" s="13" t="s">
        <v>1012</v>
      </c>
      <c r="E1052" s="12" t="s">
        <v>1013</v>
      </c>
      <c r="F1052" s="14">
        <v>0</v>
      </c>
      <c r="G1052" s="15">
        <v>13300000</v>
      </c>
      <c r="H1052" s="15">
        <v>443000</v>
      </c>
    </row>
    <row r="1053" spans="1:8">
      <c r="A1053" s="12">
        <v>10</v>
      </c>
      <c r="B1053" s="12">
        <v>10212</v>
      </c>
      <c r="C1053" s="13" t="s">
        <v>1014</v>
      </c>
      <c r="E1053" s="12" t="s">
        <v>1015</v>
      </c>
      <c r="F1053" s="14">
        <v>0</v>
      </c>
      <c r="G1053" s="15">
        <v>13300000</v>
      </c>
      <c r="H1053" s="15">
        <v>443000</v>
      </c>
    </row>
    <row r="1054" spans="1:8">
      <c r="A1054" s="12">
        <v>10</v>
      </c>
      <c r="B1054" s="12">
        <v>10212</v>
      </c>
      <c r="C1054" s="13" t="s">
        <v>1016</v>
      </c>
      <c r="E1054" s="12" t="s">
        <v>1017</v>
      </c>
      <c r="F1054" s="14">
        <v>0</v>
      </c>
      <c r="G1054" s="15">
        <v>13300000</v>
      </c>
      <c r="H1054" s="15">
        <v>444000</v>
      </c>
    </row>
    <row r="1055" spans="1:8">
      <c r="A1055" s="12">
        <v>10</v>
      </c>
      <c r="B1055" s="12">
        <v>10212</v>
      </c>
      <c r="C1055" s="13" t="s">
        <v>1018</v>
      </c>
      <c r="E1055" s="12" t="s">
        <v>1019</v>
      </c>
      <c r="F1055" s="14">
        <v>0</v>
      </c>
      <c r="G1055" s="15">
        <v>13300000</v>
      </c>
      <c r="H1055" s="15">
        <v>444000</v>
      </c>
    </row>
    <row r="1056" spans="1:8">
      <c r="A1056" s="12">
        <v>10</v>
      </c>
      <c r="B1056" s="12">
        <v>10212</v>
      </c>
      <c r="C1056" s="13" t="s">
        <v>1020</v>
      </c>
      <c r="E1056" s="12" t="s">
        <v>1021</v>
      </c>
      <c r="F1056" s="14">
        <v>0</v>
      </c>
      <c r="G1056" s="15">
        <v>13300000</v>
      </c>
      <c r="H1056" s="15">
        <v>453000</v>
      </c>
    </row>
    <row r="1057" spans="1:8">
      <c r="A1057" s="12">
        <v>10</v>
      </c>
      <c r="B1057" s="12">
        <v>10212</v>
      </c>
      <c r="C1057" s="13" t="s">
        <v>957</v>
      </c>
      <c r="E1057" s="12" t="s">
        <v>1022</v>
      </c>
      <c r="F1057" s="14">
        <v>0</v>
      </c>
      <c r="G1057" s="15">
        <v>13300000</v>
      </c>
      <c r="H1057" s="15">
        <v>453000</v>
      </c>
    </row>
    <row r="1058" spans="1:8">
      <c r="A1058" s="12">
        <v>10</v>
      </c>
      <c r="B1058" s="12">
        <v>10212</v>
      </c>
      <c r="C1058" s="13" t="s">
        <v>1023</v>
      </c>
      <c r="E1058" s="12" t="s">
        <v>1024</v>
      </c>
      <c r="F1058" s="14">
        <v>0</v>
      </c>
      <c r="G1058" s="15">
        <v>13300000</v>
      </c>
      <c r="H1058" s="15">
        <v>453000</v>
      </c>
    </row>
    <row r="1059" spans="1:8">
      <c r="A1059" s="12">
        <v>10</v>
      </c>
      <c r="B1059" s="12">
        <v>10212</v>
      </c>
      <c r="C1059" s="13" t="s">
        <v>1025</v>
      </c>
      <c r="E1059" s="12" t="s">
        <v>1026</v>
      </c>
      <c r="F1059" s="14">
        <v>0</v>
      </c>
      <c r="G1059" s="15">
        <v>13300000</v>
      </c>
      <c r="H1059" s="15">
        <v>453000</v>
      </c>
    </row>
    <row r="1060" spans="1:8">
      <c r="A1060" s="12">
        <v>10</v>
      </c>
      <c r="B1060" s="12">
        <v>10212</v>
      </c>
      <c r="C1060" s="13" t="s">
        <v>1027</v>
      </c>
      <c r="E1060" s="12" t="s">
        <v>1028</v>
      </c>
      <c r="F1060" s="14">
        <v>0</v>
      </c>
      <c r="G1060" s="15">
        <v>13300000</v>
      </c>
      <c r="H1060" s="15">
        <v>453000</v>
      </c>
    </row>
    <row r="1061" spans="1:8">
      <c r="A1061" s="12">
        <v>10</v>
      </c>
      <c r="B1061" s="12">
        <v>10212</v>
      </c>
      <c r="C1061" s="13" t="s">
        <v>1029</v>
      </c>
      <c r="E1061" s="12" t="s">
        <v>1030</v>
      </c>
      <c r="F1061" s="14">
        <v>0</v>
      </c>
      <c r="G1061" s="15">
        <v>13300000</v>
      </c>
      <c r="H1061" s="15">
        <v>453000</v>
      </c>
    </row>
    <row r="1062" spans="1:8">
      <c r="A1062" s="12">
        <v>10</v>
      </c>
      <c r="B1062" s="12">
        <v>10212</v>
      </c>
      <c r="C1062" s="13" t="s">
        <v>961</v>
      </c>
      <c r="E1062" s="12" t="s">
        <v>1031</v>
      </c>
      <c r="F1062" s="14">
        <v>0</v>
      </c>
      <c r="G1062" s="15">
        <v>13300000</v>
      </c>
      <c r="H1062" s="15">
        <v>453000</v>
      </c>
    </row>
    <row r="1063" spans="1:8">
      <c r="A1063" s="12">
        <v>10</v>
      </c>
      <c r="B1063" s="12">
        <v>10212</v>
      </c>
      <c r="C1063" s="13" t="s">
        <v>1032</v>
      </c>
      <c r="E1063" s="12" t="s">
        <v>1033</v>
      </c>
      <c r="F1063" s="14">
        <v>0</v>
      </c>
      <c r="G1063" s="15">
        <v>13300000</v>
      </c>
      <c r="H1063" s="15">
        <v>453120</v>
      </c>
    </row>
    <row r="1065" spans="1:8">
      <c r="B1065" s="12" t="s">
        <v>1034</v>
      </c>
    </row>
    <row r="1066" spans="1:8">
      <c r="A1066" s="12">
        <v>10</v>
      </c>
      <c r="B1066" s="12">
        <v>10213</v>
      </c>
      <c r="C1066" s="13">
        <v>6280</v>
      </c>
      <c r="E1066" s="12" t="s">
        <v>1035</v>
      </c>
      <c r="F1066" s="14">
        <v>600</v>
      </c>
      <c r="G1066" s="15">
        <v>12120000</v>
      </c>
      <c r="H1066" s="15">
        <v>402275</v>
      </c>
    </row>
    <row r="1067" spans="1:8">
      <c r="A1067" s="12">
        <v>10</v>
      </c>
      <c r="B1067" s="12">
        <v>10213</v>
      </c>
      <c r="C1067" s="13">
        <v>6560</v>
      </c>
      <c r="E1067" s="12" t="s">
        <v>1036</v>
      </c>
      <c r="F1067" s="14">
        <v>1000</v>
      </c>
      <c r="G1067" s="15">
        <v>12120000</v>
      </c>
      <c r="H1067" s="15">
        <v>409140</v>
      </c>
    </row>
    <row r="1068" spans="1:8">
      <c r="A1068" s="12">
        <v>10</v>
      </c>
      <c r="B1068" s="12">
        <v>10213</v>
      </c>
      <c r="C1068" s="13">
        <v>6920</v>
      </c>
      <c r="E1068" s="12" t="s">
        <v>117</v>
      </c>
      <c r="F1068" s="14">
        <v>0</v>
      </c>
      <c r="G1068" s="15">
        <v>12120000</v>
      </c>
      <c r="H1068" s="15">
        <v>437500</v>
      </c>
    </row>
    <row r="1069" spans="1:8">
      <c r="A1069" s="12">
        <v>10</v>
      </c>
      <c r="B1069" s="12">
        <v>10213</v>
      </c>
      <c r="C1069" s="13" t="s">
        <v>1037</v>
      </c>
      <c r="E1069" s="12" t="s">
        <v>1038</v>
      </c>
      <c r="F1069" s="14">
        <v>100000</v>
      </c>
      <c r="G1069" s="15">
        <v>12120000</v>
      </c>
      <c r="H1069" s="15">
        <v>438500</v>
      </c>
    </row>
    <row r="1071" spans="1:8">
      <c r="B1071" s="12" t="s">
        <v>1039</v>
      </c>
    </row>
    <row r="1072" spans="1:8">
      <c r="A1072" s="12">
        <v>10</v>
      </c>
      <c r="B1072" s="12">
        <v>10230</v>
      </c>
      <c r="C1072" s="13" t="s">
        <v>1040</v>
      </c>
      <c r="E1072" s="12" t="s">
        <v>1041</v>
      </c>
      <c r="F1072" s="14">
        <v>-783589</v>
      </c>
      <c r="G1072" s="15">
        <v>12230000</v>
      </c>
      <c r="H1072" s="15">
        <v>306075</v>
      </c>
    </row>
    <row r="1073" spans="1:8">
      <c r="A1073" s="12">
        <v>10</v>
      </c>
      <c r="B1073" s="12">
        <v>10230</v>
      </c>
      <c r="C1073" s="13">
        <v>6320</v>
      </c>
      <c r="E1073" s="12" t="s">
        <v>98</v>
      </c>
      <c r="F1073" s="14">
        <v>0</v>
      </c>
      <c r="G1073" s="15">
        <v>12230000</v>
      </c>
    </row>
    <row r="1074" spans="1:8">
      <c r="A1074" s="12">
        <v>10</v>
      </c>
      <c r="B1074" s="12">
        <v>10230</v>
      </c>
      <c r="C1074" s="13" t="s">
        <v>192</v>
      </c>
      <c r="E1074" s="12" t="s">
        <v>1042</v>
      </c>
      <c r="F1074" s="14">
        <v>0</v>
      </c>
      <c r="G1074" s="15">
        <v>12230000</v>
      </c>
      <c r="H1074" s="15">
        <v>404685</v>
      </c>
    </row>
    <row r="1075" spans="1:8">
      <c r="A1075" s="12">
        <v>10</v>
      </c>
      <c r="B1075" s="12">
        <v>10230</v>
      </c>
      <c r="C1075" s="13" t="s">
        <v>1043</v>
      </c>
      <c r="E1075" s="12" t="s">
        <v>1044</v>
      </c>
      <c r="F1075" s="14">
        <v>0</v>
      </c>
      <c r="G1075" s="15">
        <v>12230000</v>
      </c>
      <c r="H1075" s="15">
        <v>404690</v>
      </c>
    </row>
    <row r="1076" spans="1:8">
      <c r="A1076" s="12">
        <v>10</v>
      </c>
      <c r="B1076" s="12">
        <v>10230</v>
      </c>
      <c r="C1076" s="13" t="s">
        <v>435</v>
      </c>
      <c r="E1076" s="12" t="s">
        <v>1045</v>
      </c>
      <c r="F1076" s="14">
        <v>0</v>
      </c>
      <c r="G1076" s="15">
        <v>12230000</v>
      </c>
      <c r="H1076" s="15">
        <v>404695</v>
      </c>
    </row>
    <row r="1077" spans="1:8">
      <c r="A1077" s="12">
        <v>10</v>
      </c>
      <c r="B1077" s="12">
        <v>10230</v>
      </c>
      <c r="C1077" s="13" t="s">
        <v>313</v>
      </c>
      <c r="E1077" s="12" t="s">
        <v>1046</v>
      </c>
      <c r="F1077" s="14">
        <v>0</v>
      </c>
      <c r="G1077" s="15">
        <v>12230000</v>
      </c>
      <c r="H1077" s="15">
        <v>404875</v>
      </c>
    </row>
    <row r="1078" spans="1:8">
      <c r="A1078" s="12">
        <v>10</v>
      </c>
      <c r="B1078" s="12">
        <v>10230</v>
      </c>
      <c r="C1078" s="13" t="s">
        <v>1047</v>
      </c>
      <c r="E1078" s="12" t="s">
        <v>1048</v>
      </c>
      <c r="F1078" s="14">
        <v>0</v>
      </c>
      <c r="G1078" s="15">
        <v>12230000</v>
      </c>
      <c r="H1078" s="15">
        <v>408530</v>
      </c>
    </row>
    <row r="1079" spans="1:8">
      <c r="A1079" s="12">
        <v>10</v>
      </c>
      <c r="B1079" s="12">
        <v>10230</v>
      </c>
      <c r="C1079" s="13" t="s">
        <v>1049</v>
      </c>
      <c r="E1079" s="12" t="s">
        <v>1050</v>
      </c>
      <c r="F1079" s="14">
        <v>0</v>
      </c>
      <c r="G1079" s="15">
        <v>12230000</v>
      </c>
    </row>
    <row r="1080" spans="1:8">
      <c r="A1080" s="12">
        <v>10</v>
      </c>
      <c r="B1080" s="12">
        <v>10230</v>
      </c>
      <c r="C1080" s="13" t="s">
        <v>1051</v>
      </c>
      <c r="E1080" s="12" t="s">
        <v>1052</v>
      </c>
      <c r="F1080" s="14">
        <v>0</v>
      </c>
      <c r="G1080" s="15">
        <v>12230000</v>
      </c>
      <c r="H1080" s="15">
        <v>408535</v>
      </c>
    </row>
    <row r="1081" spans="1:8">
      <c r="A1081" s="12">
        <v>10</v>
      </c>
      <c r="B1081" s="12">
        <v>10230</v>
      </c>
      <c r="C1081" s="13" t="s">
        <v>1053</v>
      </c>
      <c r="E1081" s="12" t="s">
        <v>1054</v>
      </c>
      <c r="F1081" s="14">
        <v>783589</v>
      </c>
      <c r="G1081" s="15">
        <v>12230000</v>
      </c>
      <c r="H1081" s="15">
        <v>404500</v>
      </c>
    </row>
    <row r="1082" spans="1:8">
      <c r="A1082" s="12">
        <v>10</v>
      </c>
      <c r="B1082" s="12">
        <v>10230</v>
      </c>
      <c r="C1082" s="13" t="s">
        <v>1055</v>
      </c>
      <c r="E1082" s="12" t="s">
        <v>1056</v>
      </c>
      <c r="F1082" s="14">
        <v>0</v>
      </c>
      <c r="G1082" s="15">
        <v>12230000</v>
      </c>
    </row>
    <row r="1084" spans="1:8">
      <c r="B1084" s="12" t="s">
        <v>1057</v>
      </c>
    </row>
    <row r="1085" spans="1:8">
      <c r="A1085" s="12">
        <v>10</v>
      </c>
      <c r="B1085" s="12">
        <v>10231</v>
      </c>
      <c r="C1085" s="13" t="s">
        <v>1058</v>
      </c>
      <c r="E1085" s="12" t="s">
        <v>1059</v>
      </c>
      <c r="F1085" s="14">
        <v>20000</v>
      </c>
      <c r="G1085" s="15">
        <v>12230230</v>
      </c>
      <c r="H1085" s="15">
        <v>404500</v>
      </c>
    </row>
    <row r="1087" spans="1:8">
      <c r="B1087" s="12" t="s">
        <v>1060</v>
      </c>
    </row>
    <row r="1088" spans="1:8">
      <c r="A1088" s="12">
        <v>10</v>
      </c>
      <c r="B1088" s="12">
        <v>10240</v>
      </c>
      <c r="C1088" s="13" t="s">
        <v>1061</v>
      </c>
      <c r="E1088" s="12" t="s">
        <v>1062</v>
      </c>
      <c r="F1088" s="14">
        <v>0</v>
      </c>
    </row>
    <row r="1089" spans="1:8">
      <c r="A1089" s="12">
        <v>10</v>
      </c>
      <c r="B1089" s="12">
        <v>10240</v>
      </c>
      <c r="C1089" s="13" t="s">
        <v>1063</v>
      </c>
      <c r="E1089" s="12" t="s">
        <v>1064</v>
      </c>
      <c r="F1089" s="14">
        <v>-90000</v>
      </c>
      <c r="G1089" s="15">
        <v>12240000</v>
      </c>
      <c r="H1089" s="15">
        <v>306075</v>
      </c>
    </row>
    <row r="1090" spans="1:8">
      <c r="A1090" s="12">
        <v>10</v>
      </c>
      <c r="B1090" s="12">
        <v>10240</v>
      </c>
      <c r="C1090" s="13" t="s">
        <v>1065</v>
      </c>
      <c r="E1090" s="12" t="s">
        <v>1066</v>
      </c>
      <c r="F1090" s="14">
        <v>0</v>
      </c>
    </row>
    <row r="1091" spans="1:8">
      <c r="A1091" s="12">
        <v>10</v>
      </c>
      <c r="B1091" s="12">
        <v>10240</v>
      </c>
      <c r="C1091" s="13" t="s">
        <v>1067</v>
      </c>
      <c r="E1091" s="12" t="s">
        <v>1068</v>
      </c>
      <c r="F1091" s="14">
        <v>0</v>
      </c>
    </row>
    <row r="1092" spans="1:8">
      <c r="A1092" s="12">
        <v>10</v>
      </c>
      <c r="B1092" s="12">
        <v>10240</v>
      </c>
      <c r="C1092" s="13" t="s">
        <v>1069</v>
      </c>
      <c r="E1092" s="12" t="s">
        <v>1070</v>
      </c>
      <c r="F1092" s="14">
        <v>0</v>
      </c>
    </row>
    <row r="1093" spans="1:8">
      <c r="A1093" s="12">
        <v>10</v>
      </c>
      <c r="B1093" s="12">
        <v>10240</v>
      </c>
      <c r="C1093" s="13" t="s">
        <v>1071</v>
      </c>
      <c r="E1093" s="12" t="s">
        <v>1072</v>
      </c>
      <c r="F1093" s="14">
        <v>0</v>
      </c>
    </row>
    <row r="1094" spans="1:8">
      <c r="A1094" s="12">
        <v>10</v>
      </c>
      <c r="B1094" s="12">
        <v>10240</v>
      </c>
      <c r="C1094" s="13" t="s">
        <v>1073</v>
      </c>
      <c r="E1094" s="12" t="s">
        <v>1074</v>
      </c>
      <c r="F1094" s="14">
        <v>0</v>
      </c>
    </row>
    <row r="1095" spans="1:8">
      <c r="A1095" s="12">
        <v>10</v>
      </c>
      <c r="B1095" s="12">
        <v>10240</v>
      </c>
      <c r="C1095" s="13" t="s">
        <v>1075</v>
      </c>
      <c r="E1095" s="12" t="s">
        <v>1076</v>
      </c>
      <c r="F1095" s="14">
        <v>0</v>
      </c>
    </row>
    <row r="1096" spans="1:8">
      <c r="A1096" s="12">
        <v>10</v>
      </c>
      <c r="B1096" s="12">
        <v>10240</v>
      </c>
      <c r="C1096" s="13" t="s">
        <v>1077</v>
      </c>
      <c r="E1096" s="12" t="s">
        <v>1078</v>
      </c>
      <c r="F1096" s="14">
        <v>0</v>
      </c>
    </row>
    <row r="1097" spans="1:8">
      <c r="A1097" s="12">
        <v>10</v>
      </c>
      <c r="B1097" s="12">
        <v>10240</v>
      </c>
      <c r="C1097" s="13" t="s">
        <v>1079</v>
      </c>
      <c r="E1097" s="12" t="s">
        <v>1080</v>
      </c>
      <c r="F1097" s="14">
        <v>90000</v>
      </c>
      <c r="G1097" s="15">
        <v>12240000</v>
      </c>
      <c r="H1097" s="15">
        <v>404500</v>
      </c>
    </row>
    <row r="1099" spans="1:8">
      <c r="B1099" s="12" t="s">
        <v>1081</v>
      </c>
    </row>
    <row r="1100" spans="1:8">
      <c r="A1100" s="12">
        <v>10</v>
      </c>
      <c r="B1100" s="12">
        <v>10250</v>
      </c>
      <c r="C1100" s="13" t="s">
        <v>1082</v>
      </c>
      <c r="E1100" s="12" t="s">
        <v>1083</v>
      </c>
      <c r="F1100" s="14">
        <v>0</v>
      </c>
    </row>
    <row r="1101" spans="1:8">
      <c r="A1101" s="12">
        <v>10</v>
      </c>
      <c r="B1101" s="12">
        <v>10250</v>
      </c>
      <c r="C1101" s="13" t="s">
        <v>1084</v>
      </c>
      <c r="E1101" s="12" t="s">
        <v>1085</v>
      </c>
      <c r="F1101" s="14">
        <v>-963191</v>
      </c>
      <c r="G1101" s="15">
        <v>12250000</v>
      </c>
      <c r="H1101" s="15">
        <v>306075</v>
      </c>
    </row>
    <row r="1102" spans="1:8">
      <c r="A1102" s="12">
        <v>10</v>
      </c>
      <c r="B1102" s="12">
        <v>10250</v>
      </c>
      <c r="C1102" s="13" t="s">
        <v>1086</v>
      </c>
      <c r="E1102" s="12" t="s">
        <v>1087</v>
      </c>
      <c r="F1102" s="14">
        <v>0</v>
      </c>
    </row>
    <row r="1103" spans="1:8">
      <c r="A1103" s="12">
        <v>10</v>
      </c>
      <c r="B1103" s="12">
        <v>10250</v>
      </c>
      <c r="C1103" s="13" t="s">
        <v>1088</v>
      </c>
      <c r="E1103" s="12" t="s">
        <v>1089</v>
      </c>
      <c r="F1103" s="14">
        <v>0</v>
      </c>
      <c r="G1103" s="15">
        <v>12250000</v>
      </c>
      <c r="H1103" s="15">
        <v>407020</v>
      </c>
    </row>
    <row r="1104" spans="1:8">
      <c r="A1104" s="12">
        <v>10</v>
      </c>
      <c r="B1104" s="12">
        <v>10250</v>
      </c>
      <c r="C1104" s="13" t="s">
        <v>1090</v>
      </c>
      <c r="E1104" s="12" t="s">
        <v>1091</v>
      </c>
      <c r="F1104" s="14">
        <v>0</v>
      </c>
      <c r="G1104" s="15">
        <v>12250000</v>
      </c>
      <c r="H1104" s="15">
        <v>404700</v>
      </c>
    </row>
    <row r="1105" spans="1:8">
      <c r="A1105" s="12">
        <v>10</v>
      </c>
      <c r="B1105" s="12">
        <v>10250</v>
      </c>
      <c r="C1105" s="13" t="s">
        <v>1092</v>
      </c>
      <c r="E1105" s="12" t="s">
        <v>1093</v>
      </c>
      <c r="F1105" s="14">
        <v>963191</v>
      </c>
      <c r="G1105" s="15">
        <v>12250000</v>
      </c>
      <c r="H1105" s="15">
        <v>404500</v>
      </c>
    </row>
    <row r="1106" spans="1:8">
      <c r="A1106" s="12">
        <v>10</v>
      </c>
      <c r="B1106" s="12">
        <v>10250</v>
      </c>
      <c r="C1106" s="13" t="s">
        <v>1094</v>
      </c>
      <c r="E1106" s="12" t="s">
        <v>1095</v>
      </c>
      <c r="F1106" s="14">
        <v>0</v>
      </c>
    </row>
    <row r="1107" spans="1:8">
      <c r="A1107" s="12">
        <v>10</v>
      </c>
      <c r="B1107" s="12">
        <v>10250</v>
      </c>
      <c r="C1107" s="13" t="s">
        <v>1096</v>
      </c>
      <c r="E1107" s="12" t="s">
        <v>1097</v>
      </c>
      <c r="F1107" s="14">
        <v>0</v>
      </c>
    </row>
    <row r="1108" spans="1:8">
      <c r="A1108" s="12">
        <v>10</v>
      </c>
      <c r="B1108" s="12">
        <v>10250</v>
      </c>
      <c r="C1108" s="13" t="s">
        <v>1098</v>
      </c>
      <c r="E1108" s="12" t="s">
        <v>1099</v>
      </c>
      <c r="F1108" s="14">
        <v>0</v>
      </c>
    </row>
    <row r="1109" spans="1:8">
      <c r="A1109" s="12">
        <v>10</v>
      </c>
      <c r="B1109" s="12">
        <v>10250</v>
      </c>
      <c r="C1109" s="13" t="s">
        <v>1100</v>
      </c>
      <c r="E1109" s="12" t="s">
        <v>1101</v>
      </c>
      <c r="F1109" s="14">
        <v>0</v>
      </c>
    </row>
    <row r="1110" spans="1:8">
      <c r="A1110" s="12">
        <v>10</v>
      </c>
      <c r="B1110" s="12">
        <v>10250</v>
      </c>
      <c r="C1110" s="13" t="s">
        <v>1102</v>
      </c>
      <c r="E1110" s="12" t="s">
        <v>1103</v>
      </c>
      <c r="F1110" s="14">
        <v>0</v>
      </c>
    </row>
    <row r="1111" spans="1:8">
      <c r="A1111" s="12">
        <v>10</v>
      </c>
      <c r="B1111" s="12">
        <v>10250</v>
      </c>
      <c r="C1111" s="13" t="s">
        <v>1104</v>
      </c>
      <c r="E1111" s="12" t="s">
        <v>1105</v>
      </c>
      <c r="F1111" s="14">
        <v>0</v>
      </c>
    </row>
    <row r="1112" spans="1:8">
      <c r="A1112" s="12">
        <v>10</v>
      </c>
      <c r="B1112" s="12">
        <v>10250</v>
      </c>
      <c r="C1112" s="13" t="s">
        <v>1106</v>
      </c>
      <c r="E1112" s="12" t="s">
        <v>1107</v>
      </c>
      <c r="F1112" s="14">
        <v>0</v>
      </c>
    </row>
    <row r="1113" spans="1:8">
      <c r="A1113" s="12">
        <v>10</v>
      </c>
      <c r="B1113" s="12">
        <v>10250</v>
      </c>
      <c r="C1113" s="13" t="s">
        <v>1108</v>
      </c>
      <c r="E1113" s="12" t="s">
        <v>1109</v>
      </c>
      <c r="F1113" s="14">
        <v>0</v>
      </c>
    </row>
    <row r="1114" spans="1:8">
      <c r="A1114" s="12">
        <v>10</v>
      </c>
      <c r="B1114" s="12">
        <v>10250</v>
      </c>
      <c r="C1114" s="13" t="s">
        <v>1110</v>
      </c>
      <c r="E1114" s="12" t="s">
        <v>1111</v>
      </c>
      <c r="F1114" s="14">
        <v>0</v>
      </c>
    </row>
    <row r="1115" spans="1:8">
      <c r="A1115" s="12">
        <v>10</v>
      </c>
      <c r="B1115" s="12">
        <v>10250</v>
      </c>
      <c r="C1115" s="13" t="s">
        <v>1112</v>
      </c>
      <c r="E1115" s="12" t="s">
        <v>1113</v>
      </c>
      <c r="F1115" s="14">
        <v>0</v>
      </c>
    </row>
    <row r="1116" spans="1:8">
      <c r="A1116" s="12">
        <v>10</v>
      </c>
      <c r="B1116" s="12">
        <v>10250</v>
      </c>
      <c r="C1116" s="13" t="s">
        <v>1114</v>
      </c>
      <c r="E1116" s="12" t="s">
        <v>1115</v>
      </c>
      <c r="F1116" s="14">
        <v>0</v>
      </c>
    </row>
    <row r="1117" spans="1:8">
      <c r="A1117" s="12">
        <v>10</v>
      </c>
      <c r="B1117" s="12">
        <v>10250</v>
      </c>
      <c r="C1117" s="13" t="s">
        <v>1116</v>
      </c>
      <c r="E1117" s="12" t="s">
        <v>1117</v>
      </c>
      <c r="F1117" s="14">
        <v>0</v>
      </c>
    </row>
    <row r="1118" spans="1:8">
      <c r="A1118" s="12">
        <v>10</v>
      </c>
      <c r="B1118" s="12">
        <v>10250</v>
      </c>
      <c r="C1118" s="13" t="s">
        <v>1118</v>
      </c>
      <c r="E1118" s="12" t="s">
        <v>1119</v>
      </c>
      <c r="F1118" s="14">
        <v>0</v>
      </c>
    </row>
    <row r="1119" spans="1:8">
      <c r="A1119" s="12">
        <v>10</v>
      </c>
      <c r="B1119" s="12">
        <v>10250</v>
      </c>
      <c r="C1119" s="13" t="s">
        <v>1120</v>
      </c>
      <c r="E1119" s="12" t="s">
        <v>1121</v>
      </c>
      <c r="F1119" s="14">
        <v>0</v>
      </c>
    </row>
    <row r="1120" spans="1:8">
      <c r="A1120" s="12">
        <v>10</v>
      </c>
      <c r="B1120" s="12">
        <v>10250</v>
      </c>
      <c r="C1120" s="13" t="s">
        <v>1122</v>
      </c>
      <c r="E1120" s="12" t="s">
        <v>1123</v>
      </c>
      <c r="F1120" s="14">
        <v>0</v>
      </c>
    </row>
    <row r="1121" spans="1:8">
      <c r="A1121" s="12">
        <v>10</v>
      </c>
      <c r="B1121" s="12">
        <v>10250</v>
      </c>
      <c r="C1121" s="13" t="s">
        <v>1124</v>
      </c>
      <c r="E1121" s="12" t="s">
        <v>1125</v>
      </c>
      <c r="F1121" s="14">
        <v>0</v>
      </c>
    </row>
    <row r="1122" spans="1:8">
      <c r="A1122" s="12">
        <v>10</v>
      </c>
      <c r="B1122" s="12">
        <v>10250</v>
      </c>
      <c r="C1122" s="13" t="s">
        <v>1126</v>
      </c>
      <c r="E1122" s="12" t="s">
        <v>1127</v>
      </c>
      <c r="F1122" s="14">
        <v>0</v>
      </c>
    </row>
    <row r="1123" spans="1:8">
      <c r="A1123" s="12">
        <v>10</v>
      </c>
      <c r="B1123" s="12">
        <v>10250</v>
      </c>
      <c r="C1123" s="13" t="s">
        <v>1128</v>
      </c>
      <c r="E1123" s="12" t="s">
        <v>1129</v>
      </c>
      <c r="F1123" s="14">
        <v>0</v>
      </c>
    </row>
    <row r="1125" spans="1:8">
      <c r="B1125" s="12" t="s">
        <v>1130</v>
      </c>
    </row>
    <row r="1126" spans="1:8">
      <c r="A1126" s="12">
        <v>10</v>
      </c>
      <c r="B1126" s="12">
        <v>10260</v>
      </c>
      <c r="C1126" s="13" t="s">
        <v>1131</v>
      </c>
      <c r="E1126" s="12" t="s">
        <v>1132</v>
      </c>
      <c r="F1126" s="14">
        <v>-3478146</v>
      </c>
      <c r="G1126" s="15">
        <v>12260000</v>
      </c>
      <c r="H1126" s="15">
        <v>306075</v>
      </c>
    </row>
    <row r="1127" spans="1:8">
      <c r="A1127" s="12">
        <v>10</v>
      </c>
      <c r="B1127" s="12">
        <v>10260</v>
      </c>
      <c r="C1127" s="13" t="s">
        <v>1133</v>
      </c>
      <c r="E1127" s="12" t="s">
        <v>1134</v>
      </c>
      <c r="F1127" s="14">
        <v>3478146</v>
      </c>
      <c r="G1127" s="15">
        <v>12260000</v>
      </c>
      <c r="H1127" s="15">
        <v>404500</v>
      </c>
    </row>
    <row r="1129" spans="1:8">
      <c r="B1129" s="12" t="s">
        <v>1135</v>
      </c>
    </row>
    <row r="1130" spans="1:8">
      <c r="A1130" s="12">
        <v>10</v>
      </c>
      <c r="B1130" s="12">
        <v>10270</v>
      </c>
      <c r="C1130" s="13" t="s">
        <v>1136</v>
      </c>
      <c r="E1130" s="12" t="s">
        <v>1137</v>
      </c>
      <c r="F1130" s="14">
        <v>-4734596</v>
      </c>
      <c r="G1130" s="15">
        <v>12270000</v>
      </c>
      <c r="H1130" s="15">
        <v>306075</v>
      </c>
    </row>
    <row r="1131" spans="1:8">
      <c r="A1131" s="12">
        <v>10</v>
      </c>
      <c r="B1131" s="12">
        <v>10270</v>
      </c>
      <c r="C1131" s="13" t="s">
        <v>1138</v>
      </c>
      <c r="E1131" s="12" t="s">
        <v>1139</v>
      </c>
      <c r="F1131" s="14">
        <v>4734596</v>
      </c>
      <c r="G1131" s="15">
        <v>12270000</v>
      </c>
      <c r="H1131" s="15">
        <v>404500</v>
      </c>
    </row>
    <row r="1133" spans="1:8">
      <c r="B1133" s="12" t="s">
        <v>1140</v>
      </c>
    </row>
    <row r="1134" spans="1:8">
      <c r="A1134" s="12">
        <v>10</v>
      </c>
      <c r="B1134" s="12">
        <v>10280</v>
      </c>
      <c r="C1134" s="13">
        <v>5740</v>
      </c>
      <c r="E1134" s="12" t="s">
        <v>1141</v>
      </c>
      <c r="F1134" s="14">
        <v>-414284</v>
      </c>
      <c r="G1134" s="15">
        <v>12280000</v>
      </c>
      <c r="H1134" s="15">
        <v>306075</v>
      </c>
    </row>
    <row r="1135" spans="1:8">
      <c r="A1135" s="12">
        <v>10</v>
      </c>
      <c r="B1135" s="12">
        <v>10280</v>
      </c>
      <c r="C1135" s="13" t="s">
        <v>1142</v>
      </c>
      <c r="E1135" s="12" t="s">
        <v>1143</v>
      </c>
      <c r="F1135" s="14">
        <v>0</v>
      </c>
      <c r="G1135" s="15">
        <v>12280000</v>
      </c>
    </row>
    <row r="1136" spans="1:8">
      <c r="A1136" s="12">
        <v>10</v>
      </c>
      <c r="B1136" s="12">
        <v>10280</v>
      </c>
      <c r="C1136" s="13">
        <v>6320</v>
      </c>
      <c r="E1136" s="12" t="s">
        <v>98</v>
      </c>
      <c r="F1136" s="14">
        <v>414284</v>
      </c>
      <c r="G1136" s="15">
        <v>12280000</v>
      </c>
      <c r="H1136" s="15">
        <v>404500</v>
      </c>
    </row>
    <row r="1137" spans="1:8">
      <c r="A1137" s="12">
        <v>10</v>
      </c>
      <c r="B1137" s="12">
        <v>10280</v>
      </c>
      <c r="C1137" s="13" t="s">
        <v>1144</v>
      </c>
      <c r="E1137" s="12" t="s">
        <v>1145</v>
      </c>
      <c r="F1137" s="14">
        <v>0</v>
      </c>
      <c r="G1137" s="15">
        <v>12280000</v>
      </c>
      <c r="H1137" s="15">
        <v>404705</v>
      </c>
    </row>
    <row r="1138" spans="1:8">
      <c r="A1138" s="12">
        <v>10</v>
      </c>
      <c r="B1138" s="12">
        <v>10280</v>
      </c>
      <c r="C1138" s="13" t="s">
        <v>1146</v>
      </c>
      <c r="E1138" s="12" t="s">
        <v>1147</v>
      </c>
      <c r="F1138" s="14">
        <v>0</v>
      </c>
      <c r="G1138" s="15">
        <v>12280000</v>
      </c>
      <c r="H1138" s="15">
        <v>404710</v>
      </c>
    </row>
    <row r="1140" spans="1:8">
      <c r="B1140" s="12" t="s">
        <v>1148</v>
      </c>
    </row>
    <row r="1141" spans="1:8">
      <c r="A1141" s="12">
        <v>10</v>
      </c>
      <c r="B1141" s="12">
        <v>10290</v>
      </c>
      <c r="C1141" s="13" t="s">
        <v>1149</v>
      </c>
      <c r="E1141" s="12" t="s">
        <v>1150</v>
      </c>
      <c r="F1141" s="14">
        <v>0</v>
      </c>
      <c r="G1141" s="15">
        <v>12290000</v>
      </c>
      <c r="H1141" s="15">
        <v>306075</v>
      </c>
    </row>
    <row r="1142" spans="1:8">
      <c r="A1142" s="12">
        <v>10</v>
      </c>
      <c r="B1142" s="12">
        <v>10290</v>
      </c>
      <c r="C1142" s="13" t="s">
        <v>1144</v>
      </c>
      <c r="E1142" s="12" t="s">
        <v>1151</v>
      </c>
      <c r="F1142" s="14">
        <v>0</v>
      </c>
      <c r="G1142" s="15">
        <v>12290000</v>
      </c>
      <c r="H1142" s="15">
        <v>404500</v>
      </c>
    </row>
    <row r="1143" spans="1:8">
      <c r="A1143" s="12">
        <v>10</v>
      </c>
      <c r="B1143" s="12">
        <v>10290</v>
      </c>
      <c r="C1143" s="13">
        <v>7440</v>
      </c>
      <c r="E1143" s="12" t="s">
        <v>1152</v>
      </c>
      <c r="F1143" s="14">
        <v>0</v>
      </c>
    </row>
    <row r="1145" spans="1:8">
      <c r="B1145" s="12" t="s">
        <v>1153</v>
      </c>
    </row>
    <row r="1146" spans="1:8">
      <c r="A1146" s="12">
        <v>10</v>
      </c>
      <c r="B1146" s="12">
        <v>10300</v>
      </c>
      <c r="C1146" s="13" t="s">
        <v>1154</v>
      </c>
      <c r="E1146" s="12" t="s">
        <v>1155</v>
      </c>
      <c r="F1146" s="14">
        <v>-219147</v>
      </c>
      <c r="G1146" s="15">
        <v>12205000</v>
      </c>
      <c r="H1146" s="15">
        <v>306075</v>
      </c>
    </row>
    <row r="1147" spans="1:8">
      <c r="A1147" s="12">
        <v>10</v>
      </c>
      <c r="B1147" s="12">
        <v>10300</v>
      </c>
      <c r="C1147" s="13" t="s">
        <v>1156</v>
      </c>
      <c r="E1147" s="12" t="s">
        <v>1157</v>
      </c>
      <c r="F1147" s="14">
        <v>219147</v>
      </c>
      <c r="G1147" s="15">
        <v>12205000</v>
      </c>
      <c r="H1147" s="15">
        <v>404500</v>
      </c>
    </row>
    <row r="1149" spans="1:8">
      <c r="B1149" s="12" t="s">
        <v>1158</v>
      </c>
    </row>
    <row r="1150" spans="1:8">
      <c r="A1150" s="12">
        <v>10</v>
      </c>
      <c r="B1150" s="12">
        <v>10310</v>
      </c>
      <c r="C1150" s="13" t="s">
        <v>1159</v>
      </c>
      <c r="E1150" s="12" t="s">
        <v>1160</v>
      </c>
      <c r="F1150" s="14">
        <v>0</v>
      </c>
      <c r="G1150" s="15">
        <v>12210000</v>
      </c>
    </row>
    <row r="1151" spans="1:8">
      <c r="A1151" s="12">
        <v>10</v>
      </c>
      <c r="B1151" s="12">
        <v>10310</v>
      </c>
      <c r="C1151" s="13" t="s">
        <v>1161</v>
      </c>
      <c r="E1151" s="12" t="s">
        <v>1162</v>
      </c>
      <c r="F1151" s="14">
        <v>0</v>
      </c>
    </row>
    <row r="1152" spans="1:8">
      <c r="A1152" s="12">
        <v>10</v>
      </c>
      <c r="B1152" s="12">
        <v>10310</v>
      </c>
      <c r="C1152" s="13" t="s">
        <v>1163</v>
      </c>
      <c r="E1152" s="12" t="s">
        <v>1164</v>
      </c>
      <c r="F1152" s="14">
        <v>0</v>
      </c>
    </row>
    <row r="1153" spans="1:8">
      <c r="A1153" s="12">
        <v>10</v>
      </c>
      <c r="B1153" s="12">
        <v>10310</v>
      </c>
      <c r="C1153" s="13" t="s">
        <v>1165</v>
      </c>
      <c r="E1153" s="12" t="s">
        <v>1166</v>
      </c>
      <c r="F1153" s="14">
        <v>-21126032</v>
      </c>
      <c r="G1153" s="15">
        <v>12210100</v>
      </c>
      <c r="H1153" s="15">
        <v>330515</v>
      </c>
    </row>
    <row r="1154" spans="1:8">
      <c r="A1154" s="12">
        <v>10</v>
      </c>
      <c r="B1154" s="12">
        <v>10310</v>
      </c>
      <c r="C1154" s="13" t="s">
        <v>1167</v>
      </c>
      <c r="E1154" s="12" t="s">
        <v>1168</v>
      </c>
      <c r="F1154" s="14">
        <v>0</v>
      </c>
      <c r="G1154" s="15">
        <v>12210000</v>
      </c>
      <c r="H1154" s="15">
        <v>330535</v>
      </c>
    </row>
    <row r="1155" spans="1:8">
      <c r="A1155" s="12">
        <v>10</v>
      </c>
      <c r="B1155" s="12">
        <v>10310</v>
      </c>
      <c r="C1155" s="13" t="s">
        <v>1169</v>
      </c>
      <c r="E1155" s="12" t="s">
        <v>1170</v>
      </c>
      <c r="F1155" s="14">
        <v>0</v>
      </c>
    </row>
    <row r="1156" spans="1:8">
      <c r="A1156" s="12">
        <v>10</v>
      </c>
      <c r="B1156" s="12">
        <v>10310</v>
      </c>
      <c r="C1156" s="13" t="s">
        <v>1171</v>
      </c>
      <c r="E1156" s="12" t="s">
        <v>1172</v>
      </c>
      <c r="F1156" s="14">
        <v>0</v>
      </c>
      <c r="G1156" s="15">
        <v>12210000</v>
      </c>
      <c r="H1156" s="15">
        <v>330540</v>
      </c>
    </row>
    <row r="1157" spans="1:8">
      <c r="A1157" s="12">
        <v>10</v>
      </c>
      <c r="B1157" s="12">
        <v>10310</v>
      </c>
      <c r="C1157" s="13" t="s">
        <v>1173</v>
      </c>
      <c r="E1157" s="12" t="s">
        <v>1174</v>
      </c>
      <c r="F1157" s="14">
        <v>0</v>
      </c>
    </row>
    <row r="1158" spans="1:8">
      <c r="A1158" s="12">
        <v>10</v>
      </c>
      <c r="B1158" s="12">
        <v>10310</v>
      </c>
      <c r="C1158" s="13" t="s">
        <v>1175</v>
      </c>
      <c r="E1158" s="12" t="s">
        <v>1176</v>
      </c>
      <c r="F1158" s="14">
        <v>0</v>
      </c>
      <c r="G1158" s="15">
        <v>12210000</v>
      </c>
      <c r="H1158" s="15">
        <v>330545</v>
      </c>
    </row>
    <row r="1159" spans="1:8">
      <c r="A1159" s="12">
        <v>10</v>
      </c>
      <c r="B1159" s="12">
        <v>10310</v>
      </c>
      <c r="C1159" s="13">
        <v>6320</v>
      </c>
      <c r="E1159" s="12" t="s">
        <v>98</v>
      </c>
      <c r="F1159" s="14">
        <v>0</v>
      </c>
    </row>
    <row r="1160" spans="1:8">
      <c r="A1160" s="12">
        <v>10</v>
      </c>
      <c r="B1160" s="12">
        <v>10310</v>
      </c>
      <c r="C1160" s="13" t="s">
        <v>1177</v>
      </c>
      <c r="E1160" s="12" t="s">
        <v>1178</v>
      </c>
      <c r="F1160" s="14">
        <v>0</v>
      </c>
      <c r="G1160" s="15">
        <v>12210000</v>
      </c>
      <c r="H1160" s="15">
        <v>406510</v>
      </c>
    </row>
    <row r="1161" spans="1:8">
      <c r="A1161" s="12">
        <v>10</v>
      </c>
      <c r="B1161" s="12">
        <v>10310</v>
      </c>
      <c r="C1161" s="13" t="s">
        <v>1179</v>
      </c>
      <c r="E1161" s="12" t="s">
        <v>1180</v>
      </c>
      <c r="F1161" s="14">
        <v>0</v>
      </c>
      <c r="G1161" s="15">
        <v>12210000</v>
      </c>
      <c r="H1161" s="15">
        <v>407025</v>
      </c>
    </row>
    <row r="1162" spans="1:8">
      <c r="A1162" s="12">
        <v>10</v>
      </c>
      <c r="B1162" s="12">
        <v>10310</v>
      </c>
      <c r="C1162" s="13" t="s">
        <v>1181</v>
      </c>
      <c r="E1162" s="12" t="s">
        <v>1182</v>
      </c>
      <c r="F1162" s="14">
        <v>0</v>
      </c>
      <c r="G1162" s="15">
        <v>12210000</v>
      </c>
      <c r="H1162" s="15">
        <v>447000</v>
      </c>
    </row>
    <row r="1163" spans="1:8">
      <c r="A1163" s="12">
        <v>10</v>
      </c>
      <c r="B1163" s="12">
        <v>10310</v>
      </c>
      <c r="C1163" s="13" t="s">
        <v>1183</v>
      </c>
      <c r="E1163" s="12" t="s">
        <v>1184</v>
      </c>
      <c r="F1163" s="14">
        <v>20026032</v>
      </c>
      <c r="G1163" s="15">
        <v>12210100</v>
      </c>
      <c r="H1163" s="15">
        <v>407000</v>
      </c>
    </row>
    <row r="1164" spans="1:8">
      <c r="A1164" s="12">
        <v>10</v>
      </c>
      <c r="B1164" s="12">
        <v>10310</v>
      </c>
      <c r="C1164" s="13" t="s">
        <v>1185</v>
      </c>
      <c r="E1164" s="12" t="s">
        <v>1186</v>
      </c>
      <c r="F1164" s="14">
        <v>0</v>
      </c>
    </row>
    <row r="1165" spans="1:8">
      <c r="A1165" s="12">
        <v>10</v>
      </c>
      <c r="B1165" s="12">
        <v>10310</v>
      </c>
      <c r="C1165" s="13" t="s">
        <v>1187</v>
      </c>
      <c r="E1165" s="12" t="s">
        <v>1188</v>
      </c>
      <c r="F1165" s="14">
        <v>0</v>
      </c>
      <c r="G1165" s="15">
        <v>12210100</v>
      </c>
      <c r="H1165" s="15">
        <v>404700</v>
      </c>
    </row>
    <row r="1166" spans="1:8">
      <c r="A1166" s="12">
        <v>10</v>
      </c>
      <c r="B1166" s="12">
        <v>10310</v>
      </c>
      <c r="C1166" s="13" t="s">
        <v>1189</v>
      </c>
      <c r="E1166" s="12" t="s">
        <v>1190</v>
      </c>
      <c r="F1166" s="14">
        <v>0</v>
      </c>
      <c r="G1166" s="15">
        <v>12210100</v>
      </c>
      <c r="H1166" s="15">
        <v>406515</v>
      </c>
    </row>
    <row r="1167" spans="1:8">
      <c r="A1167" s="12">
        <v>10</v>
      </c>
      <c r="B1167" s="12">
        <v>10310</v>
      </c>
      <c r="C1167" s="13" t="s">
        <v>1191</v>
      </c>
      <c r="E1167" s="12" t="s">
        <v>1192</v>
      </c>
      <c r="F1167" s="14">
        <v>0</v>
      </c>
      <c r="G1167" s="15">
        <v>12210100</v>
      </c>
      <c r="H1167" s="15">
        <v>406500</v>
      </c>
    </row>
    <row r="1168" spans="1:8">
      <c r="A1168" s="12">
        <v>10</v>
      </c>
      <c r="B1168" s="12">
        <v>10310</v>
      </c>
      <c r="C1168" s="13" t="s">
        <v>1193</v>
      </c>
      <c r="E1168" s="12" t="s">
        <v>1194</v>
      </c>
      <c r="F1168" s="14">
        <v>0</v>
      </c>
      <c r="G1168" s="15">
        <v>12210100</v>
      </c>
      <c r="H1168" s="15">
        <v>406520</v>
      </c>
    </row>
    <row r="1169" spans="1:8">
      <c r="A1169" s="12">
        <v>10</v>
      </c>
      <c r="B1169" s="12">
        <v>10310</v>
      </c>
      <c r="C1169" s="13" t="s">
        <v>1195</v>
      </c>
      <c r="E1169" s="12" t="s">
        <v>1196</v>
      </c>
      <c r="F1169" s="14">
        <v>0</v>
      </c>
      <c r="G1169" s="15">
        <v>12210100</v>
      </c>
      <c r="H1169" s="15">
        <v>406525</v>
      </c>
    </row>
    <row r="1170" spans="1:8">
      <c r="A1170" s="12">
        <v>10</v>
      </c>
      <c r="B1170" s="12">
        <v>10310</v>
      </c>
      <c r="C1170" s="13" t="s">
        <v>1197</v>
      </c>
      <c r="E1170" s="12" t="s">
        <v>1198</v>
      </c>
      <c r="F1170" s="14">
        <v>0</v>
      </c>
      <c r="G1170" s="15">
        <v>12210100</v>
      </c>
      <c r="H1170" s="15">
        <v>406530</v>
      </c>
    </row>
    <row r="1171" spans="1:8">
      <c r="A1171" s="12">
        <v>10</v>
      </c>
      <c r="B1171" s="12">
        <v>10310</v>
      </c>
      <c r="C1171" s="13" t="s">
        <v>1199</v>
      </c>
      <c r="E1171" s="12" t="s">
        <v>1200</v>
      </c>
      <c r="F1171" s="14">
        <v>0</v>
      </c>
    </row>
    <row r="1172" spans="1:8">
      <c r="A1172" s="12">
        <v>10</v>
      </c>
      <c r="B1172" s="12">
        <v>10310</v>
      </c>
      <c r="C1172" s="13" t="s">
        <v>1201</v>
      </c>
      <c r="E1172" s="12" t="s">
        <v>1202</v>
      </c>
      <c r="F1172" s="14">
        <v>0</v>
      </c>
      <c r="G1172" s="15">
        <v>12210100</v>
      </c>
      <c r="H1172" s="15">
        <v>407000</v>
      </c>
    </row>
    <row r="1173" spans="1:8">
      <c r="A1173" s="12">
        <v>10</v>
      </c>
      <c r="B1173" s="12">
        <v>10310</v>
      </c>
      <c r="C1173" s="13" t="s">
        <v>1203</v>
      </c>
      <c r="E1173" s="12" t="s">
        <v>1204</v>
      </c>
      <c r="F1173" s="14">
        <v>0</v>
      </c>
      <c r="G1173" s="15">
        <v>12210100</v>
      </c>
      <c r="H1173" s="15">
        <v>407010</v>
      </c>
    </row>
    <row r="1174" spans="1:8">
      <c r="A1174" s="12">
        <v>10</v>
      </c>
      <c r="B1174" s="12">
        <v>10310</v>
      </c>
      <c r="C1174" s="13" t="s">
        <v>1205</v>
      </c>
      <c r="E1174" s="12" t="s">
        <v>1206</v>
      </c>
      <c r="F1174" s="14">
        <v>0</v>
      </c>
      <c r="G1174" s="15">
        <v>12210100</v>
      </c>
      <c r="H1174" s="15">
        <v>446500</v>
      </c>
    </row>
    <row r="1175" spans="1:8">
      <c r="A1175" s="12">
        <v>10</v>
      </c>
      <c r="B1175" s="12">
        <v>10310</v>
      </c>
      <c r="C1175" s="13" t="s">
        <v>1207</v>
      </c>
      <c r="E1175" s="12" t="s">
        <v>1208</v>
      </c>
      <c r="F1175" s="14">
        <v>0</v>
      </c>
      <c r="G1175" s="15">
        <v>12210000</v>
      </c>
      <c r="H1175" s="15">
        <v>412015</v>
      </c>
    </row>
    <row r="1176" spans="1:8">
      <c r="A1176" s="12">
        <v>10</v>
      </c>
      <c r="B1176" s="12">
        <v>10310</v>
      </c>
      <c r="C1176" s="13" t="s">
        <v>1209</v>
      </c>
      <c r="E1176" s="12" t="s">
        <v>1210</v>
      </c>
      <c r="F1176" s="14">
        <v>0</v>
      </c>
      <c r="G1176" s="15">
        <v>12210000</v>
      </c>
      <c r="H1176" s="15">
        <v>412020</v>
      </c>
    </row>
    <row r="1177" spans="1:8">
      <c r="A1177" s="12">
        <v>10</v>
      </c>
      <c r="B1177" s="12">
        <v>10310</v>
      </c>
      <c r="C1177" s="13" t="s">
        <v>1211</v>
      </c>
      <c r="E1177" s="12" t="s">
        <v>1212</v>
      </c>
      <c r="F1177" s="14">
        <v>0</v>
      </c>
      <c r="G1177" s="15">
        <v>12210000</v>
      </c>
      <c r="H1177" s="15">
        <v>412025</v>
      </c>
    </row>
    <row r="1178" spans="1:8">
      <c r="A1178" s="12">
        <v>10</v>
      </c>
      <c r="B1178" s="12">
        <v>10310</v>
      </c>
      <c r="C1178" s="13" t="s">
        <v>1213</v>
      </c>
      <c r="E1178" s="12" t="s">
        <v>1214</v>
      </c>
      <c r="F1178" s="14">
        <v>0</v>
      </c>
      <c r="G1178" s="15">
        <v>12210100</v>
      </c>
      <c r="H1178" s="15">
        <v>407040</v>
      </c>
    </row>
    <row r="1179" spans="1:8">
      <c r="A1179" s="12">
        <v>10</v>
      </c>
      <c r="B1179" s="12">
        <v>10310</v>
      </c>
      <c r="C1179" s="13" t="s">
        <v>1215</v>
      </c>
      <c r="E1179" s="12" t="s">
        <v>1216</v>
      </c>
      <c r="F1179" s="14">
        <v>0</v>
      </c>
    </row>
    <row r="1180" spans="1:8">
      <c r="A1180" s="12">
        <v>10</v>
      </c>
      <c r="B1180" s="12">
        <v>10310</v>
      </c>
      <c r="C1180" s="13" t="s">
        <v>1217</v>
      </c>
      <c r="E1180" s="12" t="s">
        <v>1218</v>
      </c>
      <c r="F1180" s="14">
        <v>0</v>
      </c>
    </row>
    <row r="1181" spans="1:8">
      <c r="A1181" s="12">
        <v>10</v>
      </c>
      <c r="B1181" s="12">
        <v>10310</v>
      </c>
      <c r="C1181" s="13">
        <v>6500</v>
      </c>
      <c r="E1181" s="12" t="s">
        <v>132</v>
      </c>
      <c r="F1181" s="14">
        <v>0</v>
      </c>
      <c r="G1181" s="15">
        <v>12210000</v>
      </c>
      <c r="H1181" s="15">
        <v>409125</v>
      </c>
    </row>
    <row r="1182" spans="1:8">
      <c r="A1182" s="12">
        <v>10</v>
      </c>
      <c r="B1182" s="12">
        <v>10310</v>
      </c>
      <c r="C1182" s="13">
        <v>7010</v>
      </c>
      <c r="E1182" s="12" t="s">
        <v>122</v>
      </c>
      <c r="F1182" s="14">
        <v>0</v>
      </c>
      <c r="G1182" s="15">
        <v>12210000</v>
      </c>
      <c r="H1182" s="15">
        <v>441500</v>
      </c>
    </row>
    <row r="1183" spans="1:8">
      <c r="A1183" s="12">
        <v>10</v>
      </c>
      <c r="B1183" s="12">
        <v>10310</v>
      </c>
      <c r="C1183" s="13">
        <v>7015</v>
      </c>
      <c r="E1183" s="12" t="s">
        <v>124</v>
      </c>
      <c r="F1183" s="14">
        <v>0</v>
      </c>
      <c r="G1183" s="15">
        <v>12210000</v>
      </c>
      <c r="H1183" s="15">
        <v>443000</v>
      </c>
    </row>
    <row r="1184" spans="1:8">
      <c r="A1184" s="12">
        <v>10</v>
      </c>
      <c r="B1184" s="12">
        <v>10310</v>
      </c>
      <c r="C1184" s="13">
        <v>7030</v>
      </c>
      <c r="E1184" s="12" t="s">
        <v>126</v>
      </c>
      <c r="F1184" s="14">
        <v>0</v>
      </c>
      <c r="G1184" s="15">
        <v>12210000</v>
      </c>
      <c r="H1184" s="15">
        <v>444000</v>
      </c>
    </row>
    <row r="1185" spans="1:8">
      <c r="A1185" s="12">
        <v>10</v>
      </c>
      <c r="B1185" s="12">
        <v>10310</v>
      </c>
      <c r="C1185" s="13">
        <v>7040</v>
      </c>
      <c r="E1185" s="12" t="s">
        <v>127</v>
      </c>
      <c r="F1185" s="14">
        <v>0</v>
      </c>
      <c r="G1185" s="15">
        <v>12210000</v>
      </c>
      <c r="H1185" s="15">
        <v>444500</v>
      </c>
    </row>
    <row r="1187" spans="1:8">
      <c r="B1187" s="12" t="s">
        <v>1219</v>
      </c>
    </row>
    <row r="1188" spans="1:8">
      <c r="A1188" s="12">
        <v>10</v>
      </c>
      <c r="B1188" s="12">
        <v>10315</v>
      </c>
      <c r="C1188" s="13">
        <v>3136</v>
      </c>
      <c r="E1188" s="12" t="s">
        <v>1220</v>
      </c>
      <c r="F1188" s="14">
        <v>0</v>
      </c>
      <c r="G1188" s="15">
        <v>12215000</v>
      </c>
      <c r="H1188" s="15">
        <v>302015</v>
      </c>
    </row>
    <row r="1189" spans="1:8">
      <c r="A1189" s="12">
        <v>10</v>
      </c>
      <c r="B1189" s="12">
        <v>10315</v>
      </c>
      <c r="C1189" s="13">
        <v>4285</v>
      </c>
      <c r="E1189" s="12" t="s">
        <v>1221</v>
      </c>
      <c r="F1189" s="14">
        <v>0</v>
      </c>
      <c r="G1189" s="15">
        <v>12215000</v>
      </c>
      <c r="H1189" s="15">
        <v>311060</v>
      </c>
    </row>
    <row r="1190" spans="1:8">
      <c r="A1190" s="12">
        <v>10</v>
      </c>
      <c r="B1190" s="12">
        <v>10315</v>
      </c>
      <c r="C1190" s="13">
        <v>5290</v>
      </c>
      <c r="E1190" s="12" t="s">
        <v>1222</v>
      </c>
      <c r="F1190" s="14">
        <v>0</v>
      </c>
      <c r="G1190" s="15">
        <v>12215000</v>
      </c>
      <c r="H1190" s="15">
        <v>324570</v>
      </c>
    </row>
    <row r="1191" spans="1:8">
      <c r="A1191" s="12">
        <v>10</v>
      </c>
      <c r="B1191" s="12">
        <v>10315</v>
      </c>
      <c r="C1191" s="13" t="s">
        <v>1223</v>
      </c>
      <c r="E1191" s="12" t="s">
        <v>1224</v>
      </c>
      <c r="F1191" s="14">
        <v>-231053</v>
      </c>
      <c r="G1191" s="15">
        <v>12215100</v>
      </c>
      <c r="H1191" s="15">
        <v>330510</v>
      </c>
    </row>
    <row r="1192" spans="1:8">
      <c r="A1192" s="12">
        <v>10</v>
      </c>
      <c r="B1192" s="12">
        <v>10315</v>
      </c>
      <c r="C1192" s="13" t="s">
        <v>1225</v>
      </c>
      <c r="E1192" s="12" t="s">
        <v>1226</v>
      </c>
      <c r="F1192" s="14">
        <v>-89372</v>
      </c>
      <c r="G1192" s="15">
        <v>12215400</v>
      </c>
      <c r="H1192" s="15">
        <v>330510</v>
      </c>
    </row>
    <row r="1193" spans="1:8">
      <c r="A1193" s="12">
        <v>10</v>
      </c>
      <c r="B1193" s="12">
        <v>10315</v>
      </c>
      <c r="C1193" s="13" t="s">
        <v>1227</v>
      </c>
      <c r="E1193" s="12" t="s">
        <v>1228</v>
      </c>
      <c r="F1193" s="14">
        <v>-15402</v>
      </c>
      <c r="G1193" s="15">
        <v>12215440</v>
      </c>
      <c r="H1193" s="15">
        <v>330510</v>
      </c>
    </row>
    <row r="1194" spans="1:8">
      <c r="A1194" s="12">
        <v>10</v>
      </c>
      <c r="B1194" s="12">
        <v>10315</v>
      </c>
      <c r="C1194" s="13" t="s">
        <v>1229</v>
      </c>
      <c r="E1194" s="12" t="s">
        <v>1230</v>
      </c>
      <c r="F1194" s="14">
        <v>-69109</v>
      </c>
      <c r="G1194" s="15">
        <v>12215600</v>
      </c>
      <c r="H1194" s="15">
        <v>330510</v>
      </c>
    </row>
    <row r="1195" spans="1:8">
      <c r="A1195" s="12">
        <v>10</v>
      </c>
      <c r="B1195" s="12">
        <v>10315</v>
      </c>
      <c r="C1195" s="13" t="s">
        <v>1231</v>
      </c>
      <c r="E1195" s="12" t="s">
        <v>1232</v>
      </c>
      <c r="F1195" s="14">
        <v>-94856</v>
      </c>
      <c r="G1195" s="15">
        <v>12215500</v>
      </c>
      <c r="H1195" s="15">
        <v>330510</v>
      </c>
    </row>
    <row r="1196" spans="1:8">
      <c r="A1196" s="12">
        <v>10</v>
      </c>
      <c r="B1196" s="12">
        <v>10315</v>
      </c>
      <c r="C1196" s="13" t="s">
        <v>1233</v>
      </c>
      <c r="E1196" s="12" t="s">
        <v>1234</v>
      </c>
      <c r="F1196" s="14">
        <v>0</v>
      </c>
      <c r="G1196" s="15">
        <v>12215540</v>
      </c>
      <c r="H1196" s="15">
        <v>330510</v>
      </c>
    </row>
    <row r="1197" spans="1:8">
      <c r="A1197" s="12">
        <v>10</v>
      </c>
      <c r="B1197" s="12">
        <v>10315</v>
      </c>
      <c r="C1197" s="13" t="s">
        <v>1061</v>
      </c>
      <c r="E1197" s="12" t="s">
        <v>1235</v>
      </c>
      <c r="F1197" s="14">
        <v>-273519</v>
      </c>
      <c r="G1197" s="15">
        <v>12215180</v>
      </c>
      <c r="H1197" s="15">
        <v>330510</v>
      </c>
    </row>
    <row r="1198" spans="1:8">
      <c r="A1198" s="12">
        <v>10</v>
      </c>
      <c r="B1198" s="12">
        <v>10315</v>
      </c>
      <c r="C1198" s="13" t="s">
        <v>1236</v>
      </c>
      <c r="E1198" s="12" t="s">
        <v>1237</v>
      </c>
      <c r="F1198" s="14">
        <v>-33534</v>
      </c>
      <c r="G1198" s="15">
        <v>12215471</v>
      </c>
      <c r="H1198" s="15">
        <v>330510</v>
      </c>
    </row>
    <row r="1199" spans="1:8">
      <c r="A1199" s="12">
        <v>10</v>
      </c>
      <c r="B1199" s="12">
        <v>10315</v>
      </c>
      <c r="C1199" s="13" t="s">
        <v>1238</v>
      </c>
      <c r="E1199" s="12" t="s">
        <v>1239</v>
      </c>
      <c r="F1199" s="14">
        <v>-45043</v>
      </c>
      <c r="G1199" s="15">
        <v>12215472</v>
      </c>
      <c r="H1199" s="15">
        <v>330510</v>
      </c>
    </row>
    <row r="1200" spans="1:8">
      <c r="A1200" s="12">
        <v>10</v>
      </c>
      <c r="B1200" s="12">
        <v>10315</v>
      </c>
      <c r="C1200" s="13" t="s">
        <v>1240</v>
      </c>
      <c r="E1200" s="12" t="s">
        <v>1241</v>
      </c>
      <c r="F1200" s="14">
        <v>-4044</v>
      </c>
      <c r="G1200" s="15">
        <v>12215473</v>
      </c>
      <c r="H1200" s="15">
        <v>330510</v>
      </c>
    </row>
    <row r="1201" spans="1:8">
      <c r="A1201" s="12">
        <v>10</v>
      </c>
      <c r="B1201" s="12">
        <v>10315</v>
      </c>
      <c r="C1201" s="13" t="s">
        <v>1242</v>
      </c>
      <c r="E1201" s="12" t="s">
        <v>1243</v>
      </c>
      <c r="F1201" s="14">
        <v>-7902</v>
      </c>
      <c r="G1201" s="15">
        <v>12215474</v>
      </c>
      <c r="H1201" s="15">
        <v>330510</v>
      </c>
    </row>
    <row r="1202" spans="1:8">
      <c r="A1202" s="12">
        <v>10</v>
      </c>
      <c r="B1202" s="12">
        <v>10315</v>
      </c>
      <c r="C1202" s="13" t="s">
        <v>1244</v>
      </c>
      <c r="E1202" s="12" t="s">
        <v>1245</v>
      </c>
      <c r="F1202" s="14">
        <v>-11007</v>
      </c>
      <c r="G1202" s="15">
        <v>12215575</v>
      </c>
      <c r="H1202" s="15">
        <v>330510</v>
      </c>
    </row>
    <row r="1203" spans="1:8">
      <c r="A1203" s="12">
        <v>10</v>
      </c>
      <c r="B1203" s="12">
        <v>10315</v>
      </c>
      <c r="C1203" s="13" t="s">
        <v>1246</v>
      </c>
      <c r="E1203" s="12" t="s">
        <v>1247</v>
      </c>
      <c r="F1203" s="14">
        <v>-34538</v>
      </c>
      <c r="G1203" s="15">
        <v>12215476</v>
      </c>
      <c r="H1203" s="15">
        <v>330510</v>
      </c>
    </row>
    <row r="1204" spans="1:8">
      <c r="A1204" s="12">
        <v>10</v>
      </c>
      <c r="B1204" s="12">
        <v>10315</v>
      </c>
      <c r="C1204" s="13" t="s">
        <v>1248</v>
      </c>
      <c r="E1204" s="12" t="s">
        <v>1249</v>
      </c>
      <c r="F1204" s="14">
        <v>-14433</v>
      </c>
      <c r="G1204" s="15">
        <v>12215479</v>
      </c>
      <c r="H1204" s="15">
        <v>330510</v>
      </c>
    </row>
    <row r="1205" spans="1:8">
      <c r="A1205" s="12">
        <v>10</v>
      </c>
      <c r="B1205" s="12">
        <v>10315</v>
      </c>
      <c r="C1205" s="13" t="s">
        <v>1250</v>
      </c>
      <c r="E1205" s="12" t="s">
        <v>1251</v>
      </c>
      <c r="F1205" s="14">
        <v>0</v>
      </c>
      <c r="G1205" s="15">
        <v>12215571</v>
      </c>
      <c r="H1205" s="15">
        <v>330510</v>
      </c>
    </row>
    <row r="1206" spans="1:8">
      <c r="A1206" s="12">
        <v>10</v>
      </c>
      <c r="B1206" s="12">
        <v>10315</v>
      </c>
      <c r="C1206" s="13" t="s">
        <v>1252</v>
      </c>
      <c r="E1206" s="12" t="s">
        <v>1253</v>
      </c>
      <c r="F1206" s="14">
        <v>-691924</v>
      </c>
      <c r="G1206" s="15">
        <v>12215400</v>
      </c>
      <c r="H1206" s="15">
        <v>330505</v>
      </c>
    </row>
    <row r="1207" spans="1:8">
      <c r="A1207" s="12">
        <v>10</v>
      </c>
      <c r="B1207" s="12">
        <v>10315</v>
      </c>
      <c r="C1207" s="13" t="s">
        <v>1254</v>
      </c>
      <c r="E1207" s="12" t="s">
        <v>1255</v>
      </c>
      <c r="F1207" s="14">
        <v>-311611</v>
      </c>
      <c r="G1207" s="15">
        <v>12215600</v>
      </c>
      <c r="H1207" s="15">
        <v>330505</v>
      </c>
    </row>
    <row r="1208" spans="1:8">
      <c r="A1208" s="12">
        <v>10</v>
      </c>
      <c r="B1208" s="12">
        <v>10315</v>
      </c>
      <c r="C1208" s="13" t="s">
        <v>1256</v>
      </c>
      <c r="E1208" s="12" t="s">
        <v>1257</v>
      </c>
      <c r="F1208" s="14">
        <v>-807364</v>
      </c>
      <c r="G1208" s="15">
        <v>12215500</v>
      </c>
      <c r="H1208" s="15">
        <v>330505</v>
      </c>
    </row>
    <row r="1209" spans="1:8">
      <c r="A1209" s="12">
        <v>10</v>
      </c>
      <c r="B1209" s="12">
        <v>10315</v>
      </c>
      <c r="C1209" s="13" t="s">
        <v>1258</v>
      </c>
      <c r="E1209" s="12" t="s">
        <v>1259</v>
      </c>
      <c r="F1209" s="14">
        <v>-4666</v>
      </c>
      <c r="G1209" s="15">
        <v>12215540</v>
      </c>
      <c r="H1209" s="15">
        <v>330505</v>
      </c>
    </row>
    <row r="1210" spans="1:8">
      <c r="A1210" s="12">
        <v>10</v>
      </c>
      <c r="B1210" s="12">
        <v>10315</v>
      </c>
      <c r="C1210" s="13" t="s">
        <v>1260</v>
      </c>
      <c r="E1210" s="12" t="s">
        <v>1261</v>
      </c>
      <c r="F1210" s="14">
        <v>0</v>
      </c>
      <c r="G1210" s="15">
        <v>12215471</v>
      </c>
      <c r="H1210" s="15">
        <v>330505</v>
      </c>
    </row>
    <row r="1211" spans="1:8">
      <c r="A1211" s="12">
        <v>10</v>
      </c>
      <c r="B1211" s="12">
        <v>10315</v>
      </c>
      <c r="C1211" s="13" t="s">
        <v>1262</v>
      </c>
      <c r="E1211" s="12" t="s">
        <v>1263</v>
      </c>
      <c r="F1211" s="14">
        <v>0</v>
      </c>
      <c r="G1211" s="15">
        <v>12215472</v>
      </c>
      <c r="H1211" s="15">
        <v>330505</v>
      </c>
    </row>
    <row r="1212" spans="1:8">
      <c r="A1212" s="12">
        <v>10</v>
      </c>
      <c r="B1212" s="12">
        <v>10315</v>
      </c>
      <c r="C1212" s="13" t="s">
        <v>1264</v>
      </c>
      <c r="E1212" s="12" t="s">
        <v>1265</v>
      </c>
      <c r="F1212" s="14">
        <v>0</v>
      </c>
      <c r="G1212" s="15">
        <v>12215575</v>
      </c>
      <c r="H1212" s="15">
        <v>330505</v>
      </c>
    </row>
    <row r="1213" spans="1:8">
      <c r="A1213" s="12">
        <v>10</v>
      </c>
      <c r="B1213" s="12">
        <v>10315</v>
      </c>
      <c r="C1213" s="13">
        <v>6000</v>
      </c>
      <c r="E1213" s="12" t="s">
        <v>1266</v>
      </c>
      <c r="F1213" s="14">
        <v>-750000</v>
      </c>
      <c r="G1213" s="15">
        <v>12215000</v>
      </c>
      <c r="H1213" s="15">
        <v>402260</v>
      </c>
    </row>
    <row r="1214" spans="1:8">
      <c r="A1214" s="12">
        <v>10</v>
      </c>
      <c r="B1214" s="12">
        <v>10315</v>
      </c>
      <c r="C1214" s="13">
        <v>6260</v>
      </c>
      <c r="E1214" s="12" t="s">
        <v>111</v>
      </c>
      <c r="F1214" s="14">
        <v>0</v>
      </c>
    </row>
    <row r="1215" spans="1:8">
      <c r="A1215" s="12">
        <v>10</v>
      </c>
      <c r="B1215" s="12">
        <v>10315</v>
      </c>
      <c r="C1215" s="13" t="s">
        <v>1267</v>
      </c>
      <c r="E1215" s="12" t="s">
        <v>1268</v>
      </c>
      <c r="F1215" s="14">
        <v>2006856</v>
      </c>
      <c r="G1215" s="15">
        <v>12215100</v>
      </c>
      <c r="H1215" s="15">
        <v>402260</v>
      </c>
    </row>
    <row r="1216" spans="1:8">
      <c r="A1216" s="12">
        <v>10</v>
      </c>
      <c r="B1216" s="12">
        <v>10315</v>
      </c>
      <c r="C1216" s="13" t="s">
        <v>1269</v>
      </c>
      <c r="E1216" s="12" t="s">
        <v>1270</v>
      </c>
      <c r="F1216" s="14">
        <v>781296</v>
      </c>
      <c r="G1216" s="15">
        <v>12215400</v>
      </c>
      <c r="H1216" s="15">
        <v>402260</v>
      </c>
    </row>
    <row r="1217" spans="1:8">
      <c r="A1217" s="12">
        <v>10</v>
      </c>
      <c r="B1217" s="12">
        <v>10315</v>
      </c>
      <c r="C1217" s="13" t="s">
        <v>1271</v>
      </c>
      <c r="E1217" s="12" t="s">
        <v>1272</v>
      </c>
      <c r="F1217" s="14">
        <v>122772</v>
      </c>
      <c r="G1217" s="15">
        <v>12215440</v>
      </c>
      <c r="H1217" s="15">
        <v>402260</v>
      </c>
    </row>
    <row r="1218" spans="1:8">
      <c r="A1218" s="12">
        <v>10</v>
      </c>
      <c r="B1218" s="12">
        <v>10315</v>
      </c>
      <c r="C1218" s="13" t="s">
        <v>1273</v>
      </c>
      <c r="E1218" s="12" t="s">
        <v>1274</v>
      </c>
      <c r="F1218" s="14">
        <v>895992</v>
      </c>
      <c r="G1218" s="15">
        <v>12215600</v>
      </c>
      <c r="H1218" s="15">
        <v>402260</v>
      </c>
    </row>
    <row r="1219" spans="1:8">
      <c r="A1219" s="12">
        <v>10</v>
      </c>
      <c r="B1219" s="12">
        <v>10315</v>
      </c>
      <c r="C1219" s="13" t="s">
        <v>1275</v>
      </c>
      <c r="E1219" s="12" t="s">
        <v>1276</v>
      </c>
      <c r="F1219" s="14">
        <v>902220</v>
      </c>
      <c r="G1219" s="15">
        <v>12215500</v>
      </c>
      <c r="H1219" s="15">
        <v>402260</v>
      </c>
    </row>
    <row r="1220" spans="1:8">
      <c r="A1220" s="12">
        <v>10</v>
      </c>
      <c r="B1220" s="12">
        <v>10315</v>
      </c>
      <c r="C1220" s="13" t="s">
        <v>1277</v>
      </c>
      <c r="E1220" s="12" t="s">
        <v>1278</v>
      </c>
      <c r="F1220" s="14">
        <v>4666</v>
      </c>
      <c r="G1220" s="15">
        <v>12215540</v>
      </c>
      <c r="H1220" s="15">
        <v>402260</v>
      </c>
    </row>
    <row r="1221" spans="1:8">
      <c r="A1221" s="12">
        <v>10</v>
      </c>
      <c r="B1221" s="12">
        <v>10315</v>
      </c>
      <c r="C1221" s="13" t="s">
        <v>1279</v>
      </c>
      <c r="E1221" s="12" t="s">
        <v>1280</v>
      </c>
      <c r="F1221" s="14">
        <v>3282348</v>
      </c>
      <c r="G1221" s="15">
        <v>12215180</v>
      </c>
      <c r="H1221" s="15">
        <v>402260</v>
      </c>
    </row>
    <row r="1222" spans="1:8">
      <c r="A1222" s="12">
        <v>10</v>
      </c>
      <c r="B1222" s="12">
        <v>10315</v>
      </c>
      <c r="C1222" s="13" t="s">
        <v>1281</v>
      </c>
      <c r="E1222" s="12" t="s">
        <v>1282</v>
      </c>
      <c r="F1222" s="14">
        <v>242988</v>
      </c>
      <c r="G1222" s="15">
        <v>12215471</v>
      </c>
      <c r="H1222" s="15">
        <v>402260</v>
      </c>
    </row>
    <row r="1223" spans="1:8">
      <c r="A1223" s="12">
        <v>10</v>
      </c>
      <c r="B1223" s="12">
        <v>10315</v>
      </c>
      <c r="C1223" s="13" t="s">
        <v>1283</v>
      </c>
      <c r="E1223" s="12" t="s">
        <v>1284</v>
      </c>
      <c r="F1223" s="14">
        <v>510768</v>
      </c>
      <c r="G1223" s="15">
        <v>12215472</v>
      </c>
      <c r="H1223" s="15">
        <v>402260</v>
      </c>
    </row>
    <row r="1224" spans="1:8">
      <c r="A1224" s="12">
        <v>10</v>
      </c>
      <c r="B1224" s="12">
        <v>10315</v>
      </c>
      <c r="C1224" s="13" t="s">
        <v>1285</v>
      </c>
      <c r="E1224" s="12" t="s">
        <v>1286</v>
      </c>
      <c r="F1224" s="14">
        <v>59712</v>
      </c>
      <c r="G1224" s="15">
        <v>12215473</v>
      </c>
      <c r="H1224" s="15">
        <v>402260</v>
      </c>
    </row>
    <row r="1225" spans="1:8">
      <c r="A1225" s="12">
        <v>10</v>
      </c>
      <c r="B1225" s="12">
        <v>10315</v>
      </c>
      <c r="C1225" s="13" t="s">
        <v>1287</v>
      </c>
      <c r="E1225" s="12" t="s">
        <v>1288</v>
      </c>
      <c r="F1225" s="14">
        <v>88476</v>
      </c>
      <c r="G1225" s="15">
        <v>12215474</v>
      </c>
      <c r="H1225" s="15">
        <v>402260</v>
      </c>
    </row>
    <row r="1226" spans="1:8">
      <c r="A1226" s="12">
        <v>10</v>
      </c>
      <c r="B1226" s="12">
        <v>10315</v>
      </c>
      <c r="C1226" s="13" t="s">
        <v>1289</v>
      </c>
      <c r="E1226" s="12" t="s">
        <v>1290</v>
      </c>
      <c r="F1226" s="14">
        <v>131256</v>
      </c>
      <c r="G1226" s="15">
        <v>12215575</v>
      </c>
      <c r="H1226" s="15">
        <v>402260</v>
      </c>
    </row>
    <row r="1227" spans="1:8">
      <c r="A1227" s="12">
        <v>10</v>
      </c>
      <c r="B1227" s="12">
        <v>10315</v>
      </c>
      <c r="C1227" s="13" t="s">
        <v>1291</v>
      </c>
      <c r="E1227" s="12" t="s">
        <v>1292</v>
      </c>
      <c r="F1227" s="14">
        <v>499992</v>
      </c>
      <c r="G1227" s="15">
        <v>12215476</v>
      </c>
      <c r="H1227" s="15">
        <v>402260</v>
      </c>
    </row>
    <row r="1228" spans="1:8">
      <c r="A1228" s="12">
        <v>10</v>
      </c>
      <c r="B1228" s="12">
        <v>10315</v>
      </c>
      <c r="C1228" s="13" t="s">
        <v>1293</v>
      </c>
      <c r="E1228" s="12" t="s">
        <v>1294</v>
      </c>
      <c r="F1228" s="14">
        <v>139788</v>
      </c>
      <c r="G1228" s="15">
        <v>12215479</v>
      </c>
      <c r="H1228" s="15">
        <v>402260</v>
      </c>
    </row>
    <row r="1229" spans="1:8">
      <c r="A1229" s="12">
        <v>10</v>
      </c>
      <c r="B1229" s="12">
        <v>10315</v>
      </c>
      <c r="C1229" s="13" t="s">
        <v>1295</v>
      </c>
      <c r="E1229" s="12" t="s">
        <v>1296</v>
      </c>
      <c r="F1229" s="14">
        <v>0</v>
      </c>
      <c r="G1229" s="15">
        <v>12215571</v>
      </c>
      <c r="H1229" s="15">
        <v>402260</v>
      </c>
    </row>
    <row r="1230" spans="1:8">
      <c r="A1230" s="12">
        <v>10</v>
      </c>
      <c r="B1230" s="12">
        <v>10315</v>
      </c>
      <c r="C1230" s="13" t="s">
        <v>1297</v>
      </c>
      <c r="E1230" s="12" t="s">
        <v>1298</v>
      </c>
      <c r="F1230" s="14">
        <v>4400</v>
      </c>
      <c r="G1230" s="15">
        <v>12215100</v>
      </c>
      <c r="H1230" s="15">
        <v>402270</v>
      </c>
    </row>
    <row r="1231" spans="1:8">
      <c r="A1231" s="12">
        <v>10</v>
      </c>
      <c r="B1231" s="12">
        <v>10315</v>
      </c>
      <c r="C1231" s="13" t="s">
        <v>1299</v>
      </c>
      <c r="E1231" s="12" t="s">
        <v>1300</v>
      </c>
      <c r="F1231" s="14">
        <v>220</v>
      </c>
      <c r="G1231" s="15">
        <v>12215440</v>
      </c>
      <c r="H1231" s="15">
        <v>402270</v>
      </c>
    </row>
    <row r="1232" spans="1:8">
      <c r="A1232" s="12">
        <v>10</v>
      </c>
      <c r="B1232" s="12">
        <v>10315</v>
      </c>
      <c r="C1232" s="13" t="s">
        <v>1301</v>
      </c>
      <c r="E1232" s="12" t="s">
        <v>1302</v>
      </c>
      <c r="F1232" s="14">
        <v>1300</v>
      </c>
      <c r="G1232" s="15">
        <v>12215600</v>
      </c>
      <c r="H1232" s="15">
        <v>402270</v>
      </c>
    </row>
    <row r="1233" spans="1:8">
      <c r="A1233" s="12">
        <v>10</v>
      </c>
      <c r="B1233" s="12">
        <v>10315</v>
      </c>
      <c r="C1233" s="13" t="s">
        <v>1303</v>
      </c>
      <c r="E1233" s="12" t="s">
        <v>1304</v>
      </c>
      <c r="F1233" s="14">
        <v>4500</v>
      </c>
      <c r="G1233" s="15">
        <v>12215500</v>
      </c>
      <c r="H1233" s="15">
        <v>402270</v>
      </c>
    </row>
    <row r="1234" spans="1:8">
      <c r="A1234" s="12">
        <v>10</v>
      </c>
      <c r="B1234" s="12">
        <v>10315</v>
      </c>
      <c r="C1234" s="13" t="s">
        <v>1305</v>
      </c>
      <c r="E1234" s="12" t="s">
        <v>1306</v>
      </c>
      <c r="F1234" s="14">
        <v>30</v>
      </c>
      <c r="G1234" s="15">
        <v>12215540</v>
      </c>
      <c r="H1234" s="15">
        <v>402270</v>
      </c>
    </row>
    <row r="1235" spans="1:8">
      <c r="A1235" s="12">
        <v>10</v>
      </c>
      <c r="B1235" s="12">
        <v>10315</v>
      </c>
      <c r="C1235" s="13" t="s">
        <v>1307</v>
      </c>
      <c r="E1235" s="12" t="s">
        <v>1308</v>
      </c>
      <c r="F1235" s="14">
        <v>5020</v>
      </c>
      <c r="G1235" s="15">
        <v>12215180</v>
      </c>
      <c r="H1235" s="15">
        <v>402270</v>
      </c>
    </row>
    <row r="1236" spans="1:8">
      <c r="A1236" s="12">
        <v>10</v>
      </c>
      <c r="B1236" s="12">
        <v>10315</v>
      </c>
      <c r="C1236" s="13" t="s">
        <v>1309</v>
      </c>
      <c r="E1236" s="12" t="s">
        <v>1310</v>
      </c>
      <c r="F1236" s="14">
        <v>600</v>
      </c>
      <c r="G1236" s="15">
        <v>12215471</v>
      </c>
      <c r="H1236" s="15">
        <v>402270</v>
      </c>
    </row>
    <row r="1237" spans="1:8">
      <c r="A1237" s="12">
        <v>10</v>
      </c>
      <c r="B1237" s="12">
        <v>10315</v>
      </c>
      <c r="C1237" s="13" t="s">
        <v>1311</v>
      </c>
      <c r="E1237" s="12" t="s">
        <v>1312</v>
      </c>
      <c r="F1237" s="14">
        <v>1600</v>
      </c>
      <c r="G1237" s="15">
        <v>12215472</v>
      </c>
      <c r="H1237" s="15">
        <v>402270</v>
      </c>
    </row>
    <row r="1238" spans="1:8">
      <c r="A1238" s="12">
        <v>10</v>
      </c>
      <c r="B1238" s="12">
        <v>10315</v>
      </c>
      <c r="C1238" s="13" t="s">
        <v>1313</v>
      </c>
      <c r="E1238" s="12" t="s">
        <v>1314</v>
      </c>
      <c r="F1238" s="14">
        <v>100</v>
      </c>
      <c r="G1238" s="15">
        <v>12215473</v>
      </c>
      <c r="H1238" s="15">
        <v>402270</v>
      </c>
    </row>
    <row r="1239" spans="1:8">
      <c r="A1239" s="12">
        <v>10</v>
      </c>
      <c r="B1239" s="12">
        <v>10315</v>
      </c>
      <c r="C1239" s="13" t="s">
        <v>1315</v>
      </c>
      <c r="E1239" s="12" t="s">
        <v>1316</v>
      </c>
      <c r="F1239" s="14">
        <v>30</v>
      </c>
      <c r="G1239" s="15">
        <v>12215474</v>
      </c>
      <c r="H1239" s="15">
        <v>402270</v>
      </c>
    </row>
    <row r="1240" spans="1:8">
      <c r="A1240" s="12">
        <v>10</v>
      </c>
      <c r="B1240" s="12">
        <v>10315</v>
      </c>
      <c r="C1240" s="13" t="s">
        <v>1317</v>
      </c>
      <c r="E1240" s="12" t="s">
        <v>1318</v>
      </c>
      <c r="F1240" s="14">
        <v>200</v>
      </c>
      <c r="G1240" s="15">
        <v>12215575</v>
      </c>
      <c r="H1240" s="15">
        <v>402270</v>
      </c>
    </row>
    <row r="1241" spans="1:8">
      <c r="A1241" s="12">
        <v>10</v>
      </c>
      <c r="B1241" s="12">
        <v>10315</v>
      </c>
      <c r="C1241" s="13" t="s">
        <v>1319</v>
      </c>
      <c r="E1241" s="12" t="s">
        <v>1320</v>
      </c>
      <c r="F1241" s="14">
        <v>1800</v>
      </c>
      <c r="G1241" s="15">
        <v>12215476</v>
      </c>
      <c r="H1241" s="15">
        <v>402270</v>
      </c>
    </row>
    <row r="1242" spans="1:8">
      <c r="A1242" s="12">
        <v>10</v>
      </c>
      <c r="B1242" s="12">
        <v>10315</v>
      </c>
      <c r="C1242" s="13" t="s">
        <v>1321</v>
      </c>
      <c r="E1242" s="12" t="s">
        <v>1322</v>
      </c>
      <c r="F1242" s="14">
        <v>200</v>
      </c>
      <c r="G1242" s="15">
        <v>12215479</v>
      </c>
      <c r="H1242" s="15">
        <v>402270</v>
      </c>
    </row>
    <row r="1244" spans="1:8">
      <c r="B1244" s="12" t="s">
        <v>1323</v>
      </c>
    </row>
    <row r="1245" spans="1:8">
      <c r="A1245" s="12">
        <v>10</v>
      </c>
      <c r="B1245" s="12">
        <v>10320</v>
      </c>
      <c r="C1245" s="13" t="s">
        <v>1324</v>
      </c>
      <c r="E1245" s="12" t="s">
        <v>1325</v>
      </c>
      <c r="F1245" s="14">
        <v>0</v>
      </c>
      <c r="G1245" s="15">
        <v>12220000</v>
      </c>
      <c r="H1245" s="15">
        <v>330550</v>
      </c>
    </row>
    <row r="1246" spans="1:8">
      <c r="A1246" s="12">
        <v>10</v>
      </c>
      <c r="B1246" s="12">
        <v>10320</v>
      </c>
      <c r="C1246" s="13" t="s">
        <v>1326</v>
      </c>
      <c r="E1246" s="12" t="s">
        <v>1327</v>
      </c>
      <c r="F1246" s="14">
        <v>0</v>
      </c>
      <c r="G1246" s="15">
        <v>12220000</v>
      </c>
      <c r="H1246" s="15">
        <v>330555</v>
      </c>
    </row>
    <row r="1247" spans="1:8">
      <c r="A1247" s="12">
        <v>10</v>
      </c>
      <c r="B1247" s="12">
        <v>10320</v>
      </c>
      <c r="C1247" s="13" t="s">
        <v>1199</v>
      </c>
      <c r="E1247" s="12" t="s">
        <v>1328</v>
      </c>
      <c r="F1247" s="14">
        <v>0</v>
      </c>
      <c r="G1247" s="15">
        <v>12220000</v>
      </c>
      <c r="H1247" s="15">
        <v>407080</v>
      </c>
    </row>
    <row r="1248" spans="1:8">
      <c r="A1248" s="12">
        <v>10</v>
      </c>
      <c r="B1248" s="12">
        <v>10320</v>
      </c>
      <c r="C1248" s="13" t="s">
        <v>1217</v>
      </c>
      <c r="E1248" s="12" t="s">
        <v>1329</v>
      </c>
      <c r="F1248" s="14">
        <v>0</v>
      </c>
      <c r="G1248" s="15">
        <v>12220000</v>
      </c>
      <c r="H1248" s="15">
        <v>416000</v>
      </c>
    </row>
    <row r="1250" spans="1:8">
      <c r="B1250" s="12" t="s">
        <v>1330</v>
      </c>
    </row>
    <row r="1251" spans="1:8">
      <c r="A1251" s="12">
        <v>10</v>
      </c>
      <c r="B1251" s="12">
        <v>10340</v>
      </c>
      <c r="C1251" s="13">
        <v>6320</v>
      </c>
      <c r="E1251" s="12" t="s">
        <v>1331</v>
      </c>
      <c r="F1251" s="14">
        <v>300000</v>
      </c>
      <c r="G1251" s="15">
        <v>13400000</v>
      </c>
      <c r="H1251" s="15">
        <v>405000</v>
      </c>
    </row>
    <row r="1252" spans="1:8">
      <c r="A1252" s="12">
        <v>10</v>
      </c>
      <c r="B1252" s="12">
        <v>10340</v>
      </c>
      <c r="C1252" s="13" t="s">
        <v>1332</v>
      </c>
      <c r="E1252" s="12" t="s">
        <v>1333</v>
      </c>
      <c r="F1252" s="14">
        <v>0</v>
      </c>
      <c r="G1252" s="15">
        <v>13400000</v>
      </c>
      <c r="H1252" s="15">
        <v>405005</v>
      </c>
    </row>
    <row r="1253" spans="1:8">
      <c r="A1253" s="12">
        <v>10</v>
      </c>
      <c r="B1253" s="12">
        <v>10340</v>
      </c>
      <c r="C1253" s="13" t="s">
        <v>1334</v>
      </c>
      <c r="E1253" s="12" t="s">
        <v>1335</v>
      </c>
      <c r="F1253" s="14">
        <v>0</v>
      </c>
      <c r="G1253" s="15">
        <v>13400000</v>
      </c>
      <c r="H1253" s="15">
        <v>405000</v>
      </c>
    </row>
    <row r="1254" spans="1:8">
      <c r="A1254" s="12">
        <v>10</v>
      </c>
      <c r="B1254" s="12">
        <v>10340</v>
      </c>
      <c r="C1254" s="13" t="s">
        <v>1336</v>
      </c>
      <c r="E1254" s="12" t="s">
        <v>1337</v>
      </c>
      <c r="F1254" s="14">
        <v>0</v>
      </c>
      <c r="G1254" s="15">
        <v>13400000</v>
      </c>
      <c r="H1254" s="15">
        <v>405020</v>
      </c>
    </row>
    <row r="1255" spans="1:8">
      <c r="A1255" s="12">
        <v>10</v>
      </c>
      <c r="B1255" s="12">
        <v>10340</v>
      </c>
      <c r="C1255" s="13" t="s">
        <v>1338</v>
      </c>
      <c r="E1255" s="12" t="s">
        <v>1339</v>
      </c>
      <c r="F1255" s="14">
        <v>0</v>
      </c>
      <c r="G1255" s="15">
        <v>13400000</v>
      </c>
      <c r="H1255" s="15">
        <v>405025</v>
      </c>
    </row>
    <row r="1257" spans="1:8">
      <c r="B1257" s="12" t="s">
        <v>1340</v>
      </c>
    </row>
    <row r="1258" spans="1:8">
      <c r="A1258" s="12">
        <v>10</v>
      </c>
      <c r="B1258" s="12">
        <v>10350</v>
      </c>
      <c r="C1258" s="13">
        <v>4240</v>
      </c>
      <c r="E1258" s="12" t="s">
        <v>1341</v>
      </c>
      <c r="F1258" s="14">
        <v>-2500</v>
      </c>
      <c r="G1258" s="15">
        <v>13500000</v>
      </c>
      <c r="H1258" s="15">
        <v>311005</v>
      </c>
    </row>
    <row r="1259" spans="1:8">
      <c r="A1259" s="12">
        <v>10</v>
      </c>
      <c r="B1259" s="12">
        <v>10350</v>
      </c>
      <c r="C1259" s="13" t="s">
        <v>1342</v>
      </c>
      <c r="E1259" s="12" t="s">
        <v>1343</v>
      </c>
      <c r="F1259" s="14">
        <v>0</v>
      </c>
      <c r="G1259" s="15">
        <v>13500000</v>
      </c>
    </row>
    <row r="1260" spans="1:8">
      <c r="A1260" s="12">
        <v>10</v>
      </c>
      <c r="B1260" s="12">
        <v>10350</v>
      </c>
      <c r="C1260" s="13" t="s">
        <v>1344</v>
      </c>
      <c r="E1260" s="12" t="s">
        <v>1345</v>
      </c>
      <c r="F1260" s="14">
        <v>0</v>
      </c>
      <c r="G1260" s="15">
        <v>13500000</v>
      </c>
    </row>
    <row r="1261" spans="1:8">
      <c r="A1261" s="12">
        <v>10</v>
      </c>
      <c r="B1261" s="12">
        <v>10350</v>
      </c>
      <c r="C1261" s="13">
        <v>6120</v>
      </c>
      <c r="E1261" s="12" t="s">
        <v>107</v>
      </c>
      <c r="F1261" s="14">
        <v>795160</v>
      </c>
      <c r="G1261" s="15">
        <v>13500000</v>
      </c>
      <c r="H1261" s="15">
        <v>401000</v>
      </c>
    </row>
    <row r="1262" spans="1:8">
      <c r="A1262" s="12">
        <v>10</v>
      </c>
      <c r="B1262" s="12">
        <v>10350</v>
      </c>
      <c r="C1262" s="13">
        <v>6125</v>
      </c>
      <c r="E1262" s="12" t="s">
        <v>1346</v>
      </c>
      <c r="F1262" s="14">
        <v>0</v>
      </c>
      <c r="G1262" s="15">
        <v>13500000</v>
      </c>
      <c r="H1262" s="15">
        <v>401125</v>
      </c>
    </row>
    <row r="1263" spans="1:8">
      <c r="A1263" s="12">
        <v>10</v>
      </c>
      <c r="B1263" s="12">
        <v>10350</v>
      </c>
      <c r="C1263" s="13">
        <v>6210</v>
      </c>
      <c r="E1263" s="12" t="s">
        <v>108</v>
      </c>
      <c r="F1263" s="14">
        <v>2067</v>
      </c>
      <c r="G1263" s="15">
        <v>13500000</v>
      </c>
      <c r="H1263" s="15">
        <v>402210</v>
      </c>
    </row>
    <row r="1264" spans="1:8">
      <c r="A1264" s="12">
        <v>10</v>
      </c>
      <c r="B1264" s="12">
        <v>10350</v>
      </c>
      <c r="C1264" s="13">
        <v>6220</v>
      </c>
      <c r="E1264" s="12" t="s">
        <v>109</v>
      </c>
      <c r="F1264" s="14">
        <v>60927</v>
      </c>
      <c r="G1264" s="15">
        <v>13500000</v>
      </c>
      <c r="H1264" s="15">
        <v>402220</v>
      </c>
    </row>
    <row r="1265" spans="1:8">
      <c r="A1265" s="12">
        <v>10</v>
      </c>
      <c r="B1265" s="12">
        <v>10350</v>
      </c>
      <c r="C1265" s="13">
        <v>6230</v>
      </c>
      <c r="E1265" s="12" t="s">
        <v>110</v>
      </c>
      <c r="F1265" s="14">
        <v>65999</v>
      </c>
      <c r="G1265" s="15">
        <v>13500000</v>
      </c>
      <c r="H1265" s="15">
        <v>402230</v>
      </c>
    </row>
    <row r="1266" spans="1:8">
      <c r="A1266" s="12">
        <v>10</v>
      </c>
      <c r="B1266" s="12">
        <v>10350</v>
      </c>
      <c r="C1266" s="13">
        <v>6240</v>
      </c>
      <c r="E1266" s="12" t="s">
        <v>136</v>
      </c>
      <c r="F1266" s="14">
        <v>5566</v>
      </c>
      <c r="G1266" s="15">
        <v>13500000</v>
      </c>
      <c r="H1266" s="15">
        <v>402240</v>
      </c>
    </row>
    <row r="1267" spans="1:8">
      <c r="A1267" s="12">
        <v>10</v>
      </c>
      <c r="B1267" s="12">
        <v>10350</v>
      </c>
      <c r="C1267" s="13">
        <v>6260</v>
      </c>
      <c r="E1267" s="12" t="s">
        <v>111</v>
      </c>
      <c r="F1267" s="14">
        <v>148276</v>
      </c>
      <c r="G1267" s="15">
        <v>13500000</v>
      </c>
      <c r="H1267" s="15">
        <v>402260</v>
      </c>
    </row>
    <row r="1268" spans="1:8">
      <c r="A1268" s="12">
        <v>10</v>
      </c>
      <c r="B1268" s="12">
        <v>10350</v>
      </c>
      <c r="C1268" s="13">
        <v>6270</v>
      </c>
      <c r="E1268" s="12" t="s">
        <v>112</v>
      </c>
      <c r="F1268" s="14">
        <v>3960</v>
      </c>
      <c r="G1268" s="15">
        <v>13500000</v>
      </c>
      <c r="H1268" s="15">
        <v>402270</v>
      </c>
    </row>
    <row r="1269" spans="1:8">
      <c r="A1269" s="12">
        <v>10</v>
      </c>
      <c r="B1269" s="12">
        <v>10350</v>
      </c>
      <c r="C1269" s="13" t="s">
        <v>819</v>
      </c>
      <c r="E1269" s="12" t="s">
        <v>1347</v>
      </c>
      <c r="F1269" s="14">
        <v>27600</v>
      </c>
      <c r="G1269" s="15">
        <v>13500000</v>
      </c>
      <c r="H1269" s="15">
        <v>416500</v>
      </c>
    </row>
    <row r="1270" spans="1:8">
      <c r="A1270" s="12">
        <v>10</v>
      </c>
      <c r="B1270" s="12">
        <v>10350</v>
      </c>
      <c r="C1270" s="13">
        <v>6490</v>
      </c>
      <c r="E1270" s="12" t="s">
        <v>171</v>
      </c>
      <c r="F1270" s="14">
        <v>0</v>
      </c>
      <c r="G1270" s="15">
        <v>13500000</v>
      </c>
    </row>
    <row r="1271" spans="1:8">
      <c r="A1271" s="12">
        <v>10</v>
      </c>
      <c r="B1271" s="12">
        <v>10350</v>
      </c>
      <c r="C1271" s="13">
        <v>6520</v>
      </c>
      <c r="E1271" s="12" t="s">
        <v>1348</v>
      </c>
      <c r="F1271" s="14">
        <v>92000</v>
      </c>
      <c r="G1271" s="15">
        <v>13500000</v>
      </c>
      <c r="H1271" s="15">
        <v>409115</v>
      </c>
    </row>
    <row r="1272" spans="1:8">
      <c r="A1272" s="12">
        <v>10</v>
      </c>
      <c r="B1272" s="12">
        <v>10350</v>
      </c>
      <c r="C1272" s="13">
        <v>6620</v>
      </c>
      <c r="E1272" s="12" t="s">
        <v>221</v>
      </c>
      <c r="F1272" s="14">
        <v>150</v>
      </c>
      <c r="G1272" s="15">
        <v>13500000</v>
      </c>
      <c r="H1272" s="15">
        <v>419000</v>
      </c>
    </row>
    <row r="1273" spans="1:8">
      <c r="A1273" s="12">
        <v>10</v>
      </c>
      <c r="B1273" s="12">
        <v>10350</v>
      </c>
      <c r="C1273" s="13">
        <v>6721</v>
      </c>
      <c r="E1273" s="12" t="s">
        <v>1349</v>
      </c>
      <c r="F1273" s="14">
        <v>0</v>
      </c>
      <c r="G1273" s="15">
        <v>13500000</v>
      </c>
      <c r="H1273" s="15">
        <v>427000</v>
      </c>
    </row>
    <row r="1274" spans="1:8">
      <c r="A1274" s="12">
        <v>10</v>
      </c>
      <c r="B1274" s="12">
        <v>10350</v>
      </c>
      <c r="C1274" s="13" t="s">
        <v>1350</v>
      </c>
      <c r="E1274" s="12" t="s">
        <v>1351</v>
      </c>
      <c r="F1274" s="14">
        <v>0</v>
      </c>
      <c r="G1274" s="15">
        <v>13500000</v>
      </c>
    </row>
    <row r="1275" spans="1:8">
      <c r="A1275" s="12">
        <v>10</v>
      </c>
      <c r="B1275" s="12">
        <v>10350</v>
      </c>
      <c r="C1275" s="13">
        <v>6724</v>
      </c>
      <c r="E1275" s="12" t="s">
        <v>114</v>
      </c>
      <c r="F1275" s="14">
        <v>2283</v>
      </c>
      <c r="G1275" s="15">
        <v>13500000</v>
      </c>
      <c r="H1275" s="15">
        <v>428500</v>
      </c>
    </row>
    <row r="1276" spans="1:8">
      <c r="A1276" s="12">
        <v>10</v>
      </c>
      <c r="B1276" s="12">
        <v>10350</v>
      </c>
      <c r="C1276" s="13">
        <v>6890</v>
      </c>
      <c r="E1276" s="12" t="s">
        <v>1352</v>
      </c>
      <c r="F1276" s="14">
        <v>7000</v>
      </c>
      <c r="G1276" s="15">
        <v>13500000</v>
      </c>
      <c r="H1276" s="15">
        <v>409160</v>
      </c>
    </row>
    <row r="1277" spans="1:8">
      <c r="A1277" s="12">
        <v>10</v>
      </c>
      <c r="B1277" s="12">
        <v>10350</v>
      </c>
      <c r="C1277" s="13">
        <v>6900</v>
      </c>
      <c r="E1277" s="12" t="s">
        <v>115</v>
      </c>
      <c r="F1277" s="14">
        <v>1500</v>
      </c>
      <c r="G1277" s="15">
        <v>13500000</v>
      </c>
      <c r="H1277" s="15">
        <v>435000</v>
      </c>
    </row>
    <row r="1278" spans="1:8">
      <c r="A1278" s="12">
        <v>10</v>
      </c>
      <c r="B1278" s="12">
        <v>10350</v>
      </c>
      <c r="C1278" s="13" t="s">
        <v>1353</v>
      </c>
      <c r="E1278" s="12" t="s">
        <v>1354</v>
      </c>
      <c r="F1278" s="14">
        <v>1600</v>
      </c>
      <c r="G1278" s="15">
        <v>13500000</v>
      </c>
      <c r="H1278" s="15">
        <v>435005</v>
      </c>
    </row>
    <row r="1279" spans="1:8">
      <c r="A1279" s="12">
        <v>10</v>
      </c>
      <c r="B1279" s="12">
        <v>10350</v>
      </c>
      <c r="C1279" s="13" t="s">
        <v>1355</v>
      </c>
      <c r="E1279" s="12" t="s">
        <v>1356</v>
      </c>
      <c r="F1279" s="14">
        <v>0</v>
      </c>
      <c r="G1279" s="15">
        <v>13500000</v>
      </c>
      <c r="H1279" s="15">
        <v>435010</v>
      </c>
    </row>
    <row r="1280" spans="1:8">
      <c r="A1280" s="12">
        <v>10</v>
      </c>
      <c r="B1280" s="12">
        <v>10350</v>
      </c>
      <c r="C1280" s="13">
        <v>6912</v>
      </c>
      <c r="E1280" s="12" t="s">
        <v>116</v>
      </c>
      <c r="F1280" s="14">
        <v>11928</v>
      </c>
      <c r="G1280" s="15">
        <v>13500000</v>
      </c>
      <c r="H1280" s="15">
        <v>436000</v>
      </c>
    </row>
    <row r="1281" spans="1:8">
      <c r="A1281" s="12">
        <v>10</v>
      </c>
      <c r="B1281" s="12">
        <v>10350</v>
      </c>
      <c r="C1281" s="13">
        <v>6920</v>
      </c>
      <c r="E1281" s="12" t="s">
        <v>117</v>
      </c>
      <c r="F1281" s="14">
        <v>0</v>
      </c>
      <c r="G1281" s="15">
        <v>13500000</v>
      </c>
      <c r="H1281" s="15">
        <v>437500</v>
      </c>
    </row>
    <row r="1282" spans="1:8">
      <c r="A1282" s="12">
        <v>10</v>
      </c>
      <c r="B1282" s="12">
        <v>10350</v>
      </c>
      <c r="C1282" s="13">
        <v>6930</v>
      </c>
      <c r="E1282" s="12" t="s">
        <v>137</v>
      </c>
      <c r="F1282" s="14">
        <v>750</v>
      </c>
      <c r="G1282" s="15">
        <v>13500000</v>
      </c>
      <c r="H1282" s="15">
        <v>438000</v>
      </c>
    </row>
    <row r="1283" spans="1:8">
      <c r="A1283" s="12">
        <v>10</v>
      </c>
      <c r="B1283" s="12">
        <v>10350</v>
      </c>
      <c r="C1283" s="13">
        <v>6940</v>
      </c>
      <c r="E1283" s="12" t="s">
        <v>175</v>
      </c>
      <c r="F1283" s="14">
        <v>0</v>
      </c>
      <c r="G1283" s="15">
        <v>13500000</v>
      </c>
    </row>
    <row r="1284" spans="1:8">
      <c r="A1284" s="12">
        <v>10</v>
      </c>
      <c r="B1284" s="12">
        <v>10350</v>
      </c>
      <c r="C1284" s="13">
        <v>7010</v>
      </c>
      <c r="E1284" s="12" t="s">
        <v>122</v>
      </c>
      <c r="F1284" s="14">
        <v>2000</v>
      </c>
      <c r="G1284" s="15">
        <v>13500000</v>
      </c>
      <c r="H1284" s="15">
        <v>441500</v>
      </c>
    </row>
    <row r="1285" spans="1:8">
      <c r="A1285" s="12">
        <v>10</v>
      </c>
      <c r="B1285" s="12">
        <v>10350</v>
      </c>
      <c r="C1285" s="13">
        <v>7012</v>
      </c>
      <c r="E1285" s="12" t="s">
        <v>164</v>
      </c>
      <c r="F1285" s="14">
        <v>1200</v>
      </c>
      <c r="G1285" s="15">
        <v>13500000</v>
      </c>
      <c r="H1285" s="15">
        <v>442000</v>
      </c>
    </row>
    <row r="1286" spans="1:8">
      <c r="A1286" s="12">
        <v>10</v>
      </c>
      <c r="B1286" s="12">
        <v>10350</v>
      </c>
      <c r="C1286" s="13">
        <v>7013</v>
      </c>
      <c r="E1286" s="12" t="s">
        <v>123</v>
      </c>
      <c r="F1286" s="14">
        <v>5000</v>
      </c>
      <c r="G1286" s="15">
        <v>13500000</v>
      </c>
      <c r="H1286" s="15">
        <v>442500</v>
      </c>
    </row>
    <row r="1287" spans="1:8">
      <c r="A1287" s="12">
        <v>10</v>
      </c>
      <c r="B1287" s="12">
        <v>10350</v>
      </c>
      <c r="C1287" s="13">
        <v>7015</v>
      </c>
      <c r="E1287" s="12" t="s">
        <v>124</v>
      </c>
      <c r="F1287" s="14">
        <v>600</v>
      </c>
      <c r="G1287" s="15">
        <v>13500000</v>
      </c>
      <c r="H1287" s="15">
        <v>443000</v>
      </c>
    </row>
    <row r="1288" spans="1:8">
      <c r="A1288" s="12">
        <v>10</v>
      </c>
      <c r="B1288" s="12">
        <v>10350</v>
      </c>
      <c r="C1288" s="13">
        <v>7020</v>
      </c>
      <c r="E1288" s="12" t="s">
        <v>125</v>
      </c>
      <c r="F1288" s="14">
        <v>2400</v>
      </c>
      <c r="G1288" s="15">
        <v>13500000</v>
      </c>
      <c r="H1288" s="15">
        <v>443500</v>
      </c>
    </row>
    <row r="1289" spans="1:8">
      <c r="A1289" s="12">
        <v>10</v>
      </c>
      <c r="B1289" s="12">
        <v>10350</v>
      </c>
      <c r="C1289" s="13">
        <v>7030</v>
      </c>
      <c r="E1289" s="12" t="s">
        <v>126</v>
      </c>
      <c r="F1289" s="14">
        <v>1000</v>
      </c>
      <c r="G1289" s="15">
        <v>13500000</v>
      </c>
      <c r="H1289" s="15">
        <v>444000</v>
      </c>
    </row>
    <row r="1290" spans="1:8">
      <c r="A1290" s="12">
        <v>10</v>
      </c>
      <c r="B1290" s="12">
        <v>10350</v>
      </c>
      <c r="C1290" s="13">
        <v>7040</v>
      </c>
      <c r="E1290" s="12" t="s">
        <v>127</v>
      </c>
      <c r="F1290" s="14">
        <v>510</v>
      </c>
      <c r="G1290" s="15">
        <v>13500000</v>
      </c>
      <c r="H1290" s="15">
        <v>444500</v>
      </c>
    </row>
    <row r="1291" spans="1:8">
      <c r="A1291" s="12">
        <v>10</v>
      </c>
      <c r="B1291" s="12">
        <v>10350</v>
      </c>
      <c r="C1291" s="13">
        <v>7110</v>
      </c>
      <c r="E1291" s="12" t="s">
        <v>128</v>
      </c>
      <c r="F1291" s="14">
        <v>1000</v>
      </c>
      <c r="G1291" s="15">
        <v>13500000</v>
      </c>
      <c r="H1291" s="15">
        <v>451000</v>
      </c>
    </row>
    <row r="1293" spans="1:8">
      <c r="B1293" s="12" t="s">
        <v>1357</v>
      </c>
    </row>
    <row r="1294" spans="1:8">
      <c r="A1294" s="12">
        <v>10</v>
      </c>
      <c r="B1294" s="12">
        <v>10351</v>
      </c>
      <c r="C1294" s="13">
        <v>6500</v>
      </c>
      <c r="E1294" s="12" t="s">
        <v>132</v>
      </c>
      <c r="F1294" s="14">
        <v>0</v>
      </c>
      <c r="G1294" s="15">
        <v>13520000</v>
      </c>
      <c r="H1294" s="15">
        <v>409125</v>
      </c>
    </row>
    <row r="1295" spans="1:8">
      <c r="A1295" s="12">
        <v>10</v>
      </c>
      <c r="B1295" s="12">
        <v>10351</v>
      </c>
      <c r="C1295" s="13" t="s">
        <v>1358</v>
      </c>
      <c r="E1295" s="12" t="s">
        <v>1359</v>
      </c>
      <c r="F1295" s="14">
        <v>0</v>
      </c>
      <c r="G1295" s="15">
        <v>13520000</v>
      </c>
      <c r="H1295" s="15">
        <v>409150</v>
      </c>
    </row>
    <row r="1296" spans="1:8">
      <c r="A1296" s="12">
        <v>10</v>
      </c>
      <c r="B1296" s="12">
        <v>10351</v>
      </c>
      <c r="C1296" s="13">
        <v>6940</v>
      </c>
      <c r="E1296" s="12" t="s">
        <v>175</v>
      </c>
      <c r="F1296" s="14">
        <v>3000</v>
      </c>
      <c r="G1296" s="15">
        <v>13520000</v>
      </c>
      <c r="H1296" s="15">
        <v>438500</v>
      </c>
    </row>
    <row r="1297" spans="1:8">
      <c r="A1297" s="12">
        <v>10</v>
      </c>
      <c r="B1297" s="12">
        <v>10351</v>
      </c>
      <c r="C1297" s="13" t="s">
        <v>1360</v>
      </c>
      <c r="E1297" s="12" t="s">
        <v>1361</v>
      </c>
      <c r="F1297" s="14">
        <v>0</v>
      </c>
    </row>
    <row r="1299" spans="1:8">
      <c r="B1299" s="12" t="s">
        <v>1362</v>
      </c>
    </row>
    <row r="1300" spans="1:8">
      <c r="A1300" s="12">
        <v>10</v>
      </c>
      <c r="B1300" s="12">
        <v>10360</v>
      </c>
      <c r="C1300" s="13">
        <v>3127</v>
      </c>
      <c r="E1300" s="12" t="s">
        <v>1363</v>
      </c>
      <c r="F1300" s="14">
        <v>-431672</v>
      </c>
      <c r="G1300" s="15">
        <v>13600000</v>
      </c>
      <c r="H1300" s="15">
        <v>304015</v>
      </c>
    </row>
    <row r="1301" spans="1:8">
      <c r="A1301" s="12">
        <v>10</v>
      </c>
      <c r="B1301" s="12">
        <v>10360</v>
      </c>
      <c r="C1301" s="13">
        <v>3320</v>
      </c>
      <c r="E1301" s="12" t="s">
        <v>371</v>
      </c>
      <c r="F1301" s="14">
        <v>-1167347</v>
      </c>
      <c r="G1301" s="15">
        <v>13600000</v>
      </c>
      <c r="H1301" s="15">
        <v>304120</v>
      </c>
    </row>
    <row r="1302" spans="1:8">
      <c r="A1302" s="12">
        <v>10</v>
      </c>
      <c r="B1302" s="12">
        <v>10360</v>
      </c>
      <c r="C1302" s="13">
        <v>3330</v>
      </c>
      <c r="E1302" s="12" t="s">
        <v>1364</v>
      </c>
      <c r="F1302" s="14">
        <v>-634291</v>
      </c>
      <c r="G1302" s="15">
        <v>13600000</v>
      </c>
      <c r="H1302" s="15">
        <v>304130</v>
      </c>
    </row>
    <row r="1303" spans="1:8">
      <c r="A1303" s="12">
        <v>10</v>
      </c>
      <c r="B1303" s="12">
        <v>10360</v>
      </c>
      <c r="C1303" s="13">
        <v>3335</v>
      </c>
      <c r="E1303" s="12" t="s">
        <v>1365</v>
      </c>
      <c r="F1303" s="14">
        <v>-114000</v>
      </c>
      <c r="G1303" s="15">
        <v>13600000</v>
      </c>
      <c r="H1303" s="15">
        <v>304145</v>
      </c>
    </row>
    <row r="1304" spans="1:8">
      <c r="A1304" s="12">
        <v>10</v>
      </c>
      <c r="B1304" s="12">
        <v>10360</v>
      </c>
      <c r="C1304" s="13">
        <v>4460</v>
      </c>
      <c r="E1304" s="12" t="s">
        <v>1366</v>
      </c>
      <c r="F1304" s="14">
        <v>-21000</v>
      </c>
      <c r="G1304" s="15">
        <v>13600000</v>
      </c>
      <c r="H1304" s="15">
        <v>311230</v>
      </c>
    </row>
    <row r="1305" spans="1:8">
      <c r="A1305" s="12">
        <v>10</v>
      </c>
      <c r="B1305" s="12">
        <v>10360</v>
      </c>
      <c r="C1305" s="13">
        <v>4465</v>
      </c>
      <c r="E1305" s="12" t="s">
        <v>1367</v>
      </c>
      <c r="F1305" s="14">
        <v>-6000</v>
      </c>
      <c r="G1305" s="15">
        <v>13600000</v>
      </c>
      <c r="H1305" s="15">
        <v>311240</v>
      </c>
    </row>
    <row r="1306" spans="1:8">
      <c r="A1306" s="12">
        <v>10</v>
      </c>
      <c r="B1306" s="12">
        <v>10360</v>
      </c>
      <c r="C1306" s="13">
        <v>4470</v>
      </c>
      <c r="E1306" s="12" t="s">
        <v>1368</v>
      </c>
      <c r="F1306" s="14">
        <v>-1400</v>
      </c>
      <c r="G1306" s="15">
        <v>13600000</v>
      </c>
      <c r="H1306" s="15">
        <v>311250</v>
      </c>
    </row>
    <row r="1307" spans="1:8">
      <c r="A1307" s="12">
        <v>10</v>
      </c>
      <c r="B1307" s="12">
        <v>10360</v>
      </c>
      <c r="C1307" s="13">
        <v>5705</v>
      </c>
      <c r="E1307" s="12" t="s">
        <v>73</v>
      </c>
      <c r="F1307" s="14">
        <v>-4700</v>
      </c>
      <c r="G1307" s="15">
        <v>13600000</v>
      </c>
      <c r="H1307" s="15">
        <v>329000</v>
      </c>
    </row>
    <row r="1308" spans="1:8">
      <c r="A1308" s="12">
        <v>10</v>
      </c>
      <c r="B1308" s="12">
        <v>10360</v>
      </c>
      <c r="C1308" s="13">
        <v>6120</v>
      </c>
      <c r="E1308" s="12" t="s">
        <v>107</v>
      </c>
      <c r="F1308" s="14">
        <v>1145801</v>
      </c>
      <c r="G1308" s="15">
        <v>13600000</v>
      </c>
      <c r="H1308" s="15">
        <v>401000</v>
      </c>
    </row>
    <row r="1309" spans="1:8">
      <c r="A1309" s="12">
        <v>10</v>
      </c>
      <c r="B1309" s="12">
        <v>10360</v>
      </c>
      <c r="C1309" s="13">
        <v>6125</v>
      </c>
      <c r="E1309" s="12" t="s">
        <v>191</v>
      </c>
      <c r="F1309" s="14">
        <v>0</v>
      </c>
      <c r="G1309" s="15">
        <v>13600000</v>
      </c>
      <c r="H1309" s="15">
        <v>401125</v>
      </c>
    </row>
    <row r="1310" spans="1:8">
      <c r="A1310" s="12">
        <v>10</v>
      </c>
      <c r="B1310" s="12">
        <v>10360</v>
      </c>
      <c r="C1310" s="13">
        <v>6210</v>
      </c>
      <c r="E1310" s="12" t="s">
        <v>108</v>
      </c>
      <c r="F1310" s="14">
        <v>2979</v>
      </c>
      <c r="G1310" s="15">
        <v>13600000</v>
      </c>
      <c r="H1310" s="15">
        <v>402210</v>
      </c>
    </row>
    <row r="1311" spans="1:8">
      <c r="A1311" s="12">
        <v>10</v>
      </c>
      <c r="B1311" s="12">
        <v>10360</v>
      </c>
      <c r="C1311" s="13">
        <v>6220</v>
      </c>
      <c r="E1311" s="12" t="s">
        <v>109</v>
      </c>
      <c r="F1311" s="14">
        <v>87656</v>
      </c>
      <c r="G1311" s="15">
        <v>13600000</v>
      </c>
      <c r="H1311" s="15">
        <v>402220</v>
      </c>
    </row>
    <row r="1312" spans="1:8">
      <c r="A1312" s="12">
        <v>10</v>
      </c>
      <c r="B1312" s="12">
        <v>10360</v>
      </c>
      <c r="C1312" s="13">
        <v>6230</v>
      </c>
      <c r="E1312" s="12" t="s">
        <v>110</v>
      </c>
      <c r="F1312" s="14">
        <v>95102</v>
      </c>
      <c r="G1312" s="15">
        <v>13600000</v>
      </c>
      <c r="H1312" s="15">
        <v>402230</v>
      </c>
    </row>
    <row r="1313" spans="1:8">
      <c r="A1313" s="12">
        <v>10</v>
      </c>
      <c r="B1313" s="12">
        <v>10360</v>
      </c>
      <c r="C1313" s="13">
        <v>6240</v>
      </c>
      <c r="E1313" s="12" t="s">
        <v>136</v>
      </c>
      <c r="F1313" s="14">
        <v>8024</v>
      </c>
      <c r="G1313" s="15">
        <v>13600000</v>
      </c>
      <c r="H1313" s="15">
        <v>402240</v>
      </c>
    </row>
    <row r="1314" spans="1:8">
      <c r="A1314" s="12">
        <v>10</v>
      </c>
      <c r="B1314" s="12">
        <v>10360</v>
      </c>
      <c r="C1314" s="13">
        <v>6250</v>
      </c>
      <c r="E1314" s="12" t="s">
        <v>161</v>
      </c>
      <c r="F1314" s="14">
        <v>0</v>
      </c>
      <c r="G1314" s="15">
        <v>13600000</v>
      </c>
      <c r="H1314" s="15">
        <v>402250</v>
      </c>
    </row>
    <row r="1315" spans="1:8">
      <c r="A1315" s="12">
        <v>10</v>
      </c>
      <c r="B1315" s="12">
        <v>10360</v>
      </c>
      <c r="C1315" s="13">
        <v>6260</v>
      </c>
      <c r="E1315" s="12" t="s">
        <v>111</v>
      </c>
      <c r="F1315" s="14">
        <v>264537</v>
      </c>
      <c r="G1315" s="15">
        <v>13600000</v>
      </c>
      <c r="H1315" s="15">
        <v>402260</v>
      </c>
    </row>
    <row r="1316" spans="1:8">
      <c r="A1316" s="12">
        <v>10</v>
      </c>
      <c r="B1316" s="12">
        <v>10360</v>
      </c>
      <c r="C1316" s="13">
        <v>6270</v>
      </c>
      <c r="E1316" s="12" t="s">
        <v>112</v>
      </c>
      <c r="F1316" s="14">
        <v>5702</v>
      </c>
      <c r="G1316" s="15">
        <v>13600000</v>
      </c>
      <c r="H1316" s="15">
        <v>402270</v>
      </c>
    </row>
    <row r="1317" spans="1:8">
      <c r="A1317" s="12">
        <v>10</v>
      </c>
      <c r="B1317" s="12">
        <v>10360</v>
      </c>
      <c r="C1317" s="13" t="s">
        <v>192</v>
      </c>
      <c r="E1317" s="12" t="s">
        <v>1369</v>
      </c>
      <c r="F1317" s="14">
        <v>700</v>
      </c>
      <c r="G1317" s="15">
        <v>13600000</v>
      </c>
      <c r="H1317" s="15">
        <v>404865</v>
      </c>
    </row>
    <row r="1318" spans="1:8">
      <c r="A1318" s="12">
        <v>10</v>
      </c>
      <c r="B1318" s="12">
        <v>10360</v>
      </c>
      <c r="C1318" s="13" t="s">
        <v>1370</v>
      </c>
      <c r="E1318" s="12" t="s">
        <v>1371</v>
      </c>
      <c r="F1318" s="14">
        <v>3000</v>
      </c>
      <c r="G1318" s="15">
        <v>13600000</v>
      </c>
      <c r="H1318" s="15">
        <v>404610</v>
      </c>
    </row>
    <row r="1319" spans="1:8">
      <c r="A1319" s="12">
        <v>10</v>
      </c>
      <c r="B1319" s="12">
        <v>10360</v>
      </c>
      <c r="C1319" s="13" t="s">
        <v>1372</v>
      </c>
      <c r="E1319" s="12" t="s">
        <v>1373</v>
      </c>
      <c r="F1319" s="14">
        <v>12000</v>
      </c>
      <c r="G1319" s="15">
        <v>13600000</v>
      </c>
      <c r="H1319" s="15">
        <v>404615</v>
      </c>
    </row>
    <row r="1320" spans="1:8">
      <c r="A1320" s="12">
        <v>10</v>
      </c>
      <c r="B1320" s="12">
        <v>10360</v>
      </c>
      <c r="C1320" s="13" t="s">
        <v>1374</v>
      </c>
      <c r="E1320" s="12" t="s">
        <v>1375</v>
      </c>
      <c r="F1320" s="14">
        <v>30000</v>
      </c>
      <c r="G1320" s="15">
        <v>13600000</v>
      </c>
      <c r="H1320" s="15">
        <v>404620</v>
      </c>
    </row>
    <row r="1321" spans="1:8">
      <c r="A1321" s="12">
        <v>10</v>
      </c>
      <c r="B1321" s="12">
        <v>10360</v>
      </c>
      <c r="C1321" s="13" t="s">
        <v>1376</v>
      </c>
      <c r="E1321" s="12" t="s">
        <v>1377</v>
      </c>
      <c r="F1321" s="14">
        <v>0</v>
      </c>
      <c r="G1321" s="15">
        <v>13600000</v>
      </c>
    </row>
    <row r="1322" spans="1:8">
      <c r="A1322" s="12">
        <v>10</v>
      </c>
      <c r="B1322" s="12">
        <v>10360</v>
      </c>
      <c r="C1322" s="13">
        <v>6329</v>
      </c>
      <c r="E1322" s="12" t="s">
        <v>1378</v>
      </c>
      <c r="F1322" s="14">
        <v>170000</v>
      </c>
      <c r="G1322" s="15">
        <v>13600000</v>
      </c>
      <c r="H1322" s="15">
        <v>409000</v>
      </c>
    </row>
    <row r="1323" spans="1:8">
      <c r="A1323" s="12">
        <v>10</v>
      </c>
      <c r="B1323" s="12">
        <v>10360</v>
      </c>
      <c r="C1323" s="13">
        <v>6490</v>
      </c>
      <c r="E1323" s="12" t="s">
        <v>171</v>
      </c>
      <c r="F1323" s="14">
        <v>240000</v>
      </c>
      <c r="G1323" s="15">
        <v>13600000</v>
      </c>
      <c r="H1323" s="15">
        <v>416500</v>
      </c>
    </row>
    <row r="1324" spans="1:8">
      <c r="A1324" s="12">
        <v>10</v>
      </c>
      <c r="B1324" s="12">
        <v>10360</v>
      </c>
      <c r="C1324" s="13">
        <v>6620</v>
      </c>
      <c r="E1324" s="12" t="s">
        <v>221</v>
      </c>
      <c r="F1324" s="14">
        <v>0</v>
      </c>
      <c r="G1324" s="15">
        <v>13600000</v>
      </c>
      <c r="H1324" s="15">
        <v>419000</v>
      </c>
    </row>
    <row r="1325" spans="1:8">
      <c r="A1325" s="12">
        <v>10</v>
      </c>
      <c r="B1325" s="12">
        <v>10360</v>
      </c>
      <c r="C1325" s="13">
        <v>6630</v>
      </c>
      <c r="E1325" s="12" t="s">
        <v>515</v>
      </c>
      <c r="F1325" s="14">
        <v>0</v>
      </c>
      <c r="G1325" s="15">
        <v>13600000</v>
      </c>
    </row>
    <row r="1326" spans="1:8">
      <c r="A1326" s="12">
        <v>10</v>
      </c>
      <c r="B1326" s="12">
        <v>10360</v>
      </c>
      <c r="C1326" s="13">
        <v>6640</v>
      </c>
      <c r="E1326" s="12" t="s">
        <v>232</v>
      </c>
      <c r="F1326" s="14">
        <v>196392</v>
      </c>
      <c r="G1326" s="15">
        <v>13600000</v>
      </c>
      <c r="H1326" s="15">
        <v>421000</v>
      </c>
    </row>
    <row r="1327" spans="1:8">
      <c r="A1327" s="12">
        <v>10</v>
      </c>
      <c r="B1327" s="12">
        <v>10360</v>
      </c>
      <c r="C1327" s="13">
        <v>6660</v>
      </c>
      <c r="E1327" s="12" t="s">
        <v>517</v>
      </c>
      <c r="F1327" s="14">
        <v>0</v>
      </c>
      <c r="G1327" s="15">
        <v>13600000</v>
      </c>
    </row>
    <row r="1328" spans="1:8">
      <c r="A1328" s="12">
        <v>10</v>
      </c>
      <c r="B1328" s="12">
        <v>10360</v>
      </c>
      <c r="C1328" s="13">
        <v>6670</v>
      </c>
      <c r="E1328" s="12" t="s">
        <v>518</v>
      </c>
      <c r="F1328" s="14">
        <v>0</v>
      </c>
      <c r="G1328" s="15">
        <v>13600000</v>
      </c>
    </row>
    <row r="1329" spans="1:8">
      <c r="A1329" s="12">
        <v>10</v>
      </c>
      <c r="B1329" s="12">
        <v>10360</v>
      </c>
      <c r="C1329" s="13">
        <v>6680</v>
      </c>
      <c r="E1329" s="12" t="s">
        <v>519</v>
      </c>
      <c r="F1329" s="14">
        <v>0</v>
      </c>
      <c r="G1329" s="15">
        <v>13600000</v>
      </c>
    </row>
    <row r="1330" spans="1:8">
      <c r="A1330" s="12">
        <v>10</v>
      </c>
      <c r="B1330" s="12">
        <v>10360</v>
      </c>
      <c r="C1330" s="13">
        <v>6720</v>
      </c>
      <c r="E1330" s="12" t="s">
        <v>1379</v>
      </c>
      <c r="F1330" s="14">
        <v>3600</v>
      </c>
      <c r="G1330" s="15">
        <v>13600000</v>
      </c>
      <c r="H1330" s="15">
        <v>426500</v>
      </c>
    </row>
    <row r="1331" spans="1:8">
      <c r="A1331" s="12">
        <v>10</v>
      </c>
      <c r="B1331" s="12">
        <v>10360</v>
      </c>
      <c r="C1331" s="13">
        <v>6721</v>
      </c>
      <c r="E1331" s="12" t="s">
        <v>1380</v>
      </c>
      <c r="F1331" s="14">
        <v>3350</v>
      </c>
      <c r="G1331" s="15">
        <v>13600000</v>
      </c>
      <c r="H1331" s="15">
        <v>427000</v>
      </c>
    </row>
    <row r="1332" spans="1:8">
      <c r="A1332" s="12">
        <v>10</v>
      </c>
      <c r="B1332" s="12">
        <v>10360</v>
      </c>
      <c r="C1332" s="13">
        <v>6722</v>
      </c>
      <c r="E1332" s="12" t="s">
        <v>1381</v>
      </c>
      <c r="F1332" s="14">
        <v>770</v>
      </c>
      <c r="G1332" s="15">
        <v>13600000</v>
      </c>
      <c r="H1332" s="15">
        <v>428000</v>
      </c>
    </row>
    <row r="1333" spans="1:8">
      <c r="A1333" s="12">
        <v>10</v>
      </c>
      <c r="B1333" s="12">
        <v>10360</v>
      </c>
      <c r="C1333" s="13" t="s">
        <v>1382</v>
      </c>
      <c r="E1333" s="12" t="s">
        <v>1383</v>
      </c>
      <c r="F1333" s="14">
        <v>173</v>
      </c>
      <c r="G1333" s="15">
        <v>13600000</v>
      </c>
      <c r="H1333" s="15">
        <v>428085</v>
      </c>
    </row>
    <row r="1334" spans="1:8">
      <c r="A1334" s="12">
        <v>10</v>
      </c>
      <c r="B1334" s="12">
        <v>10360</v>
      </c>
      <c r="C1334" s="13">
        <v>6724</v>
      </c>
      <c r="E1334" s="12" t="s">
        <v>114</v>
      </c>
      <c r="F1334" s="14">
        <v>3601</v>
      </c>
      <c r="G1334" s="15">
        <v>13600000</v>
      </c>
      <c r="H1334" s="15">
        <v>428500</v>
      </c>
    </row>
    <row r="1335" spans="1:8">
      <c r="A1335" s="12">
        <v>10</v>
      </c>
      <c r="B1335" s="12">
        <v>10360</v>
      </c>
      <c r="C1335" s="13">
        <v>6840</v>
      </c>
      <c r="E1335" s="12" t="s">
        <v>222</v>
      </c>
      <c r="F1335" s="14">
        <v>50000</v>
      </c>
      <c r="G1335" s="15">
        <v>13600000</v>
      </c>
      <c r="H1335" s="15">
        <v>432000</v>
      </c>
    </row>
    <row r="1336" spans="1:8">
      <c r="A1336" s="12">
        <v>10</v>
      </c>
      <c r="B1336" s="12">
        <v>10360</v>
      </c>
      <c r="C1336" s="13">
        <v>6900</v>
      </c>
      <c r="E1336" s="12" t="s">
        <v>115</v>
      </c>
      <c r="F1336" s="14">
        <v>4000</v>
      </c>
      <c r="G1336" s="15">
        <v>13600000</v>
      </c>
      <c r="H1336" s="15">
        <v>435000</v>
      </c>
    </row>
    <row r="1337" spans="1:8">
      <c r="A1337" s="12">
        <v>10</v>
      </c>
      <c r="B1337" s="12">
        <v>10360</v>
      </c>
      <c r="C1337" s="13">
        <v>6912</v>
      </c>
      <c r="E1337" s="12" t="s">
        <v>116</v>
      </c>
      <c r="F1337" s="14">
        <v>17191</v>
      </c>
      <c r="G1337" s="15">
        <v>13600000</v>
      </c>
      <c r="H1337" s="15">
        <v>436000</v>
      </c>
    </row>
    <row r="1338" spans="1:8">
      <c r="A1338" s="12">
        <v>10</v>
      </c>
      <c r="B1338" s="12">
        <v>10360</v>
      </c>
      <c r="C1338" s="13">
        <v>6930</v>
      </c>
      <c r="E1338" s="12" t="s">
        <v>137</v>
      </c>
      <c r="F1338" s="14">
        <v>6300</v>
      </c>
      <c r="G1338" s="15">
        <v>13600000</v>
      </c>
      <c r="H1338" s="15">
        <v>438000</v>
      </c>
    </row>
    <row r="1339" spans="1:8">
      <c r="A1339" s="12">
        <v>10</v>
      </c>
      <c r="B1339" s="12">
        <v>10360</v>
      </c>
      <c r="C1339" s="13">
        <v>6940</v>
      </c>
      <c r="E1339" s="12" t="s">
        <v>175</v>
      </c>
      <c r="F1339" s="14">
        <v>5500</v>
      </c>
      <c r="G1339" s="15">
        <v>13600000</v>
      </c>
      <c r="H1339" s="15">
        <v>438500</v>
      </c>
    </row>
    <row r="1340" spans="1:8">
      <c r="A1340" s="12">
        <v>10</v>
      </c>
      <c r="B1340" s="12">
        <v>10360</v>
      </c>
      <c r="C1340" s="13">
        <v>7010</v>
      </c>
      <c r="E1340" s="12" t="s">
        <v>122</v>
      </c>
      <c r="F1340" s="14">
        <v>2500</v>
      </c>
      <c r="G1340" s="15">
        <v>13600000</v>
      </c>
      <c r="H1340" s="15">
        <v>441500</v>
      </c>
    </row>
    <row r="1341" spans="1:8">
      <c r="A1341" s="12">
        <v>10</v>
      </c>
      <c r="B1341" s="12">
        <v>10360</v>
      </c>
      <c r="C1341" s="13">
        <v>7012</v>
      </c>
      <c r="E1341" s="12" t="s">
        <v>164</v>
      </c>
      <c r="F1341" s="14">
        <v>1000</v>
      </c>
      <c r="G1341" s="15">
        <v>13600000</v>
      </c>
      <c r="H1341" s="15">
        <v>442000</v>
      </c>
    </row>
    <row r="1342" spans="1:8">
      <c r="A1342" s="12">
        <v>10</v>
      </c>
      <c r="B1342" s="12">
        <v>10360</v>
      </c>
      <c r="C1342" s="13">
        <v>7013</v>
      </c>
      <c r="E1342" s="12" t="s">
        <v>123</v>
      </c>
      <c r="F1342" s="14">
        <v>13500</v>
      </c>
      <c r="G1342" s="15">
        <v>13600000</v>
      </c>
      <c r="H1342" s="15">
        <v>442500</v>
      </c>
    </row>
    <row r="1343" spans="1:8">
      <c r="A1343" s="12">
        <v>10</v>
      </c>
      <c r="B1343" s="12">
        <v>10360</v>
      </c>
      <c r="C1343" s="13">
        <v>7015</v>
      </c>
      <c r="E1343" s="12" t="s">
        <v>124</v>
      </c>
      <c r="F1343" s="14">
        <v>3300</v>
      </c>
      <c r="G1343" s="15">
        <v>13600000</v>
      </c>
      <c r="H1343" s="15">
        <v>443000</v>
      </c>
    </row>
    <row r="1344" spans="1:8">
      <c r="A1344" s="12">
        <v>10</v>
      </c>
      <c r="B1344" s="12">
        <v>10360</v>
      </c>
      <c r="C1344" s="13">
        <v>7020</v>
      </c>
      <c r="E1344" s="12" t="s">
        <v>125</v>
      </c>
      <c r="F1344" s="14">
        <v>400</v>
      </c>
      <c r="G1344" s="15">
        <v>13600000</v>
      </c>
      <c r="H1344" s="15">
        <v>443500</v>
      </c>
    </row>
    <row r="1345" spans="1:8">
      <c r="A1345" s="12">
        <v>10</v>
      </c>
      <c r="B1345" s="12">
        <v>10360</v>
      </c>
      <c r="C1345" s="13">
        <v>7030</v>
      </c>
      <c r="E1345" s="12" t="s">
        <v>126</v>
      </c>
      <c r="F1345" s="14">
        <v>29000</v>
      </c>
      <c r="G1345" s="15">
        <v>13600000</v>
      </c>
      <c r="H1345" s="15">
        <v>444000</v>
      </c>
    </row>
    <row r="1346" spans="1:8">
      <c r="A1346" s="12">
        <v>10</v>
      </c>
      <c r="B1346" s="12">
        <v>10360</v>
      </c>
      <c r="C1346" s="13">
        <v>7040</v>
      </c>
      <c r="E1346" s="12" t="s">
        <v>127</v>
      </c>
      <c r="F1346" s="14">
        <v>2000</v>
      </c>
      <c r="G1346" s="15">
        <v>13600000</v>
      </c>
      <c r="H1346" s="15">
        <v>444500</v>
      </c>
    </row>
    <row r="1347" spans="1:8">
      <c r="A1347" s="12">
        <v>10</v>
      </c>
      <c r="B1347" s="12">
        <v>10360</v>
      </c>
      <c r="C1347" s="13">
        <v>7110</v>
      </c>
      <c r="E1347" s="12" t="s">
        <v>128</v>
      </c>
      <c r="F1347" s="14">
        <v>0</v>
      </c>
      <c r="G1347" s="15">
        <v>13600000</v>
      </c>
      <c r="H1347" s="15">
        <v>451000</v>
      </c>
    </row>
    <row r="1348" spans="1:8">
      <c r="A1348" s="12">
        <v>10</v>
      </c>
      <c r="B1348" s="12">
        <v>10360</v>
      </c>
      <c r="C1348" s="13" t="s">
        <v>826</v>
      </c>
      <c r="E1348" s="12" t="s">
        <v>1384</v>
      </c>
      <c r="F1348" s="14">
        <v>0</v>
      </c>
      <c r="G1348" s="15">
        <v>13600000</v>
      </c>
      <c r="H1348" s="15">
        <v>451100</v>
      </c>
    </row>
    <row r="1349" spans="1:8">
      <c r="A1349" s="12">
        <v>10</v>
      </c>
      <c r="B1349" s="12">
        <v>10360</v>
      </c>
      <c r="C1349" s="13">
        <v>7135</v>
      </c>
      <c r="E1349" s="12" t="s">
        <v>525</v>
      </c>
      <c r="F1349" s="14">
        <v>0</v>
      </c>
      <c r="G1349" s="15">
        <v>13600000</v>
      </c>
    </row>
    <row r="1350" spans="1:8">
      <c r="A1350" s="12">
        <v>10</v>
      </c>
      <c r="B1350" s="12">
        <v>10360</v>
      </c>
      <c r="C1350" s="13" t="s">
        <v>1385</v>
      </c>
      <c r="E1350" s="12" t="s">
        <v>1386</v>
      </c>
      <c r="F1350" s="14">
        <v>28020</v>
      </c>
      <c r="G1350" s="15">
        <v>13600000</v>
      </c>
      <c r="H1350" s="15">
        <v>486145</v>
      </c>
    </row>
    <row r="1351" spans="1:8">
      <c r="A1351" s="12">
        <v>10</v>
      </c>
      <c r="B1351" s="12">
        <v>10360</v>
      </c>
      <c r="C1351" s="13">
        <v>8515</v>
      </c>
      <c r="E1351" s="12" t="s">
        <v>103</v>
      </c>
      <c r="F1351" s="14">
        <v>0</v>
      </c>
      <c r="G1351" s="15">
        <v>13600000</v>
      </c>
    </row>
    <row r="1353" spans="1:8">
      <c r="B1353" s="12" t="s">
        <v>1387</v>
      </c>
    </row>
    <row r="1354" spans="1:8">
      <c r="A1354" s="12">
        <v>10</v>
      </c>
      <c r="B1354" s="12">
        <v>10370</v>
      </c>
      <c r="C1354" s="13">
        <v>3265</v>
      </c>
      <c r="E1354" s="12" t="s">
        <v>1388</v>
      </c>
      <c r="F1354" s="14">
        <v>-2548906</v>
      </c>
      <c r="G1354" s="15">
        <v>13700000</v>
      </c>
      <c r="H1354" s="15">
        <v>306015</v>
      </c>
    </row>
    <row r="1355" spans="1:8">
      <c r="A1355" s="12">
        <v>10</v>
      </c>
      <c r="B1355" s="12">
        <v>10370</v>
      </c>
      <c r="C1355" s="13">
        <v>4345</v>
      </c>
      <c r="E1355" s="12" t="s">
        <v>1389</v>
      </c>
      <c r="F1355" s="14">
        <v>0</v>
      </c>
      <c r="G1355" s="15">
        <v>13700000</v>
      </c>
      <c r="H1355" s="15">
        <v>311110</v>
      </c>
    </row>
    <row r="1356" spans="1:8">
      <c r="A1356" s="12">
        <v>10</v>
      </c>
      <c r="B1356" s="12">
        <v>10370</v>
      </c>
      <c r="C1356" s="13">
        <v>6120</v>
      </c>
      <c r="E1356" s="12" t="s">
        <v>107</v>
      </c>
      <c r="F1356" s="14">
        <v>2423620</v>
      </c>
      <c r="G1356" s="15">
        <v>13700000</v>
      </c>
      <c r="H1356" s="15">
        <v>401000</v>
      </c>
    </row>
    <row r="1357" spans="1:8">
      <c r="A1357" s="12">
        <v>10</v>
      </c>
      <c r="B1357" s="12">
        <v>10370</v>
      </c>
      <c r="C1357" s="13">
        <v>6125</v>
      </c>
      <c r="E1357" s="12" t="s">
        <v>191</v>
      </c>
      <c r="F1357" s="14">
        <v>150000</v>
      </c>
      <c r="G1357" s="15">
        <v>13700000</v>
      </c>
      <c r="H1357" s="15">
        <v>401125</v>
      </c>
    </row>
    <row r="1358" spans="1:8">
      <c r="A1358" s="12">
        <v>10</v>
      </c>
      <c r="B1358" s="12">
        <v>10370</v>
      </c>
      <c r="C1358" s="13" t="s">
        <v>421</v>
      </c>
      <c r="E1358" s="12" t="s">
        <v>422</v>
      </c>
      <c r="F1358" s="14">
        <v>7500</v>
      </c>
      <c r="G1358" s="15">
        <v>13700000</v>
      </c>
      <c r="H1358" s="15">
        <v>401126</v>
      </c>
    </row>
    <row r="1359" spans="1:8">
      <c r="A1359" s="12">
        <v>10</v>
      </c>
      <c r="B1359" s="12">
        <v>10370</v>
      </c>
      <c r="C1359" s="13">
        <v>6210</v>
      </c>
      <c r="E1359" s="12" t="s">
        <v>108</v>
      </c>
      <c r="F1359" s="14">
        <v>6714</v>
      </c>
      <c r="G1359" s="15">
        <v>13700000</v>
      </c>
      <c r="H1359" s="15">
        <v>402210</v>
      </c>
    </row>
    <row r="1360" spans="1:8">
      <c r="A1360" s="12">
        <v>10</v>
      </c>
      <c r="B1360" s="12">
        <v>10370</v>
      </c>
      <c r="C1360" s="13">
        <v>6220</v>
      </c>
      <c r="E1360" s="12" t="s">
        <v>109</v>
      </c>
      <c r="F1360" s="14">
        <v>195503</v>
      </c>
      <c r="G1360" s="15">
        <v>13700000</v>
      </c>
      <c r="H1360" s="15">
        <v>402220</v>
      </c>
    </row>
    <row r="1361" spans="1:8">
      <c r="A1361" s="12">
        <v>10</v>
      </c>
      <c r="B1361" s="12">
        <v>10370</v>
      </c>
      <c r="C1361" s="13">
        <v>6230</v>
      </c>
      <c r="E1361" s="12" t="s">
        <v>110</v>
      </c>
      <c r="F1361" s="14">
        <v>214242</v>
      </c>
      <c r="G1361" s="15">
        <v>13700000</v>
      </c>
      <c r="H1361" s="15">
        <v>402230</v>
      </c>
    </row>
    <row r="1362" spans="1:8">
      <c r="A1362" s="12">
        <v>10</v>
      </c>
      <c r="B1362" s="12">
        <v>10370</v>
      </c>
      <c r="C1362" s="13">
        <v>6240</v>
      </c>
      <c r="E1362" s="12" t="s">
        <v>136</v>
      </c>
      <c r="F1362" s="14">
        <v>18072</v>
      </c>
      <c r="G1362" s="15">
        <v>13700000</v>
      </c>
      <c r="H1362" s="15">
        <v>402240</v>
      </c>
    </row>
    <row r="1363" spans="1:8">
      <c r="A1363" s="12">
        <v>10</v>
      </c>
      <c r="B1363" s="12">
        <v>10370</v>
      </c>
      <c r="C1363" s="13">
        <v>6250</v>
      </c>
      <c r="E1363" s="12" t="s">
        <v>161</v>
      </c>
      <c r="F1363" s="14">
        <v>5000</v>
      </c>
      <c r="G1363" s="15">
        <v>13700000</v>
      </c>
      <c r="H1363" s="15">
        <v>402250</v>
      </c>
    </row>
    <row r="1364" spans="1:8">
      <c r="A1364" s="12">
        <v>10</v>
      </c>
      <c r="B1364" s="12">
        <v>10370</v>
      </c>
      <c r="C1364" s="13">
        <v>6260</v>
      </c>
      <c r="E1364" s="12" t="s">
        <v>111</v>
      </c>
      <c r="F1364" s="14">
        <v>572883</v>
      </c>
      <c r="G1364" s="15">
        <v>13700000</v>
      </c>
      <c r="H1364" s="15">
        <v>402260</v>
      </c>
    </row>
    <row r="1365" spans="1:8">
      <c r="A1365" s="12">
        <v>10</v>
      </c>
      <c r="B1365" s="12">
        <v>10370</v>
      </c>
      <c r="C1365" s="13">
        <v>6270</v>
      </c>
      <c r="E1365" s="12" t="s">
        <v>112</v>
      </c>
      <c r="F1365" s="14">
        <v>12068</v>
      </c>
      <c r="G1365" s="15">
        <v>13700000</v>
      </c>
      <c r="H1365" s="15">
        <v>402270</v>
      </c>
    </row>
    <row r="1366" spans="1:8">
      <c r="A1366" s="12">
        <v>10</v>
      </c>
      <c r="B1366" s="12">
        <v>10370</v>
      </c>
      <c r="C1366" s="13">
        <v>6285</v>
      </c>
      <c r="E1366" s="12" t="s">
        <v>1390</v>
      </c>
      <c r="F1366" s="14">
        <v>400</v>
      </c>
      <c r="G1366" s="15">
        <v>13700000</v>
      </c>
      <c r="H1366" s="15">
        <v>402280</v>
      </c>
    </row>
    <row r="1367" spans="1:8">
      <c r="A1367" s="12">
        <v>10</v>
      </c>
      <c r="B1367" s="12">
        <v>10370</v>
      </c>
      <c r="C1367" s="13" t="s">
        <v>192</v>
      </c>
      <c r="E1367" s="12" t="s">
        <v>1369</v>
      </c>
      <c r="F1367" s="14">
        <v>400</v>
      </c>
      <c r="G1367" s="15">
        <v>13700000</v>
      </c>
      <c r="H1367" s="15">
        <v>404865</v>
      </c>
    </row>
    <row r="1368" spans="1:8">
      <c r="A1368" s="12">
        <v>10</v>
      </c>
      <c r="B1368" s="12">
        <v>10370</v>
      </c>
      <c r="C1368" s="13" t="s">
        <v>435</v>
      </c>
      <c r="E1368" s="12" t="s">
        <v>1391</v>
      </c>
      <c r="F1368" s="14">
        <v>900</v>
      </c>
      <c r="G1368" s="15">
        <v>13700000</v>
      </c>
      <c r="H1368" s="15">
        <v>404570</v>
      </c>
    </row>
    <row r="1369" spans="1:8">
      <c r="A1369" s="12">
        <v>10</v>
      </c>
      <c r="B1369" s="12">
        <v>10370</v>
      </c>
      <c r="C1369" s="13" t="s">
        <v>1392</v>
      </c>
      <c r="E1369" s="12" t="s">
        <v>1393</v>
      </c>
      <c r="F1369" s="14">
        <v>600</v>
      </c>
      <c r="G1369" s="15">
        <v>13700000</v>
      </c>
      <c r="H1369" s="15">
        <v>404595</v>
      </c>
    </row>
    <row r="1370" spans="1:8">
      <c r="A1370" s="12">
        <v>10</v>
      </c>
      <c r="B1370" s="12">
        <v>10370</v>
      </c>
      <c r="C1370" s="13" t="s">
        <v>445</v>
      </c>
      <c r="E1370" s="12" t="s">
        <v>446</v>
      </c>
      <c r="F1370" s="14">
        <v>3000</v>
      </c>
      <c r="G1370" s="15">
        <v>13700000</v>
      </c>
      <c r="H1370" s="15">
        <v>407015</v>
      </c>
    </row>
    <row r="1371" spans="1:8">
      <c r="A1371" s="12">
        <v>10</v>
      </c>
      <c r="B1371" s="12">
        <v>10370</v>
      </c>
      <c r="C1371" s="13">
        <v>6360</v>
      </c>
      <c r="E1371" s="12" t="s">
        <v>327</v>
      </c>
      <c r="F1371" s="14">
        <v>1100</v>
      </c>
      <c r="G1371" s="15">
        <v>13700000</v>
      </c>
      <c r="H1371" s="15">
        <v>409105</v>
      </c>
    </row>
    <row r="1372" spans="1:8">
      <c r="A1372" s="12">
        <v>10</v>
      </c>
      <c r="B1372" s="12">
        <v>10370</v>
      </c>
      <c r="C1372" s="13">
        <v>6490</v>
      </c>
      <c r="E1372" s="12" t="s">
        <v>1394</v>
      </c>
      <c r="F1372" s="14">
        <v>0</v>
      </c>
      <c r="G1372" s="15">
        <v>13700000</v>
      </c>
      <c r="H1372" s="15">
        <v>416500</v>
      </c>
    </row>
    <row r="1373" spans="1:8">
      <c r="A1373" s="12">
        <v>10</v>
      </c>
      <c r="B1373" s="12">
        <v>10370</v>
      </c>
      <c r="C1373" s="13">
        <v>6500</v>
      </c>
      <c r="E1373" s="12" t="s">
        <v>132</v>
      </c>
      <c r="F1373" s="14">
        <v>0</v>
      </c>
      <c r="G1373" s="15">
        <v>13700000</v>
      </c>
      <c r="H1373" s="15">
        <v>409125</v>
      </c>
    </row>
    <row r="1374" spans="1:8">
      <c r="A1374" s="12">
        <v>10</v>
      </c>
      <c r="B1374" s="12">
        <v>10370</v>
      </c>
      <c r="C1374" s="13">
        <v>6625</v>
      </c>
      <c r="E1374" s="12" t="s">
        <v>1395</v>
      </c>
      <c r="F1374" s="14">
        <v>400</v>
      </c>
      <c r="G1374" s="15">
        <v>13700000</v>
      </c>
      <c r="H1374" s="15">
        <v>419500</v>
      </c>
    </row>
    <row r="1375" spans="1:8">
      <c r="A1375" s="12">
        <v>10</v>
      </c>
      <c r="B1375" s="12">
        <v>10370</v>
      </c>
      <c r="C1375" s="13">
        <v>6630</v>
      </c>
      <c r="E1375" s="12" t="s">
        <v>515</v>
      </c>
      <c r="F1375" s="14">
        <v>8000</v>
      </c>
      <c r="G1375" s="15">
        <v>13700000</v>
      </c>
      <c r="H1375" s="15">
        <v>420000</v>
      </c>
    </row>
    <row r="1376" spans="1:8">
      <c r="A1376" s="12">
        <v>10</v>
      </c>
      <c r="B1376" s="12">
        <v>10370</v>
      </c>
      <c r="C1376" s="13" t="s">
        <v>1396</v>
      </c>
      <c r="E1376" s="12" t="s">
        <v>1397</v>
      </c>
      <c r="F1376" s="14">
        <v>0</v>
      </c>
      <c r="G1376" s="15">
        <v>13700000</v>
      </c>
      <c r="H1376" s="15">
        <v>420005</v>
      </c>
    </row>
    <row r="1377" spans="1:8">
      <c r="A1377" s="12">
        <v>10</v>
      </c>
      <c r="B1377" s="12">
        <v>10370</v>
      </c>
      <c r="C1377" s="13" t="s">
        <v>1398</v>
      </c>
      <c r="E1377" s="12" t="s">
        <v>1399</v>
      </c>
      <c r="F1377" s="14">
        <v>0</v>
      </c>
      <c r="G1377" s="15">
        <v>13700000</v>
      </c>
      <c r="H1377" s="15">
        <v>420010</v>
      </c>
    </row>
    <row r="1378" spans="1:8">
      <c r="A1378" s="12">
        <v>10</v>
      </c>
      <c r="B1378" s="12">
        <v>10370</v>
      </c>
      <c r="C1378" s="13" t="s">
        <v>1400</v>
      </c>
      <c r="E1378" s="12" t="s">
        <v>1401</v>
      </c>
      <c r="F1378" s="14">
        <v>0</v>
      </c>
      <c r="G1378" s="15">
        <v>13700000</v>
      </c>
      <c r="H1378" s="15">
        <v>420015</v>
      </c>
    </row>
    <row r="1379" spans="1:8">
      <c r="A1379" s="12">
        <v>10</v>
      </c>
      <c r="B1379" s="12">
        <v>10370</v>
      </c>
      <c r="C1379" s="13" t="s">
        <v>1402</v>
      </c>
      <c r="E1379" s="12" t="s">
        <v>1403</v>
      </c>
      <c r="F1379" s="14">
        <v>0</v>
      </c>
      <c r="G1379" s="15">
        <v>13700000</v>
      </c>
      <c r="H1379" s="15">
        <v>420020</v>
      </c>
    </row>
    <row r="1380" spans="1:8">
      <c r="A1380" s="12">
        <v>10</v>
      </c>
      <c r="B1380" s="12">
        <v>10370</v>
      </c>
      <c r="C1380" s="13" t="s">
        <v>1404</v>
      </c>
      <c r="E1380" s="12" t="s">
        <v>1405</v>
      </c>
      <c r="F1380" s="14">
        <v>0</v>
      </c>
      <c r="G1380" s="15">
        <v>13700000</v>
      </c>
      <c r="H1380" s="15">
        <v>420025</v>
      </c>
    </row>
    <row r="1381" spans="1:8">
      <c r="A1381" s="12">
        <v>10</v>
      </c>
      <c r="B1381" s="12">
        <v>10370</v>
      </c>
      <c r="C1381" s="13">
        <v>6640</v>
      </c>
      <c r="E1381" s="12" t="s">
        <v>232</v>
      </c>
      <c r="F1381" s="14">
        <v>20837</v>
      </c>
      <c r="G1381" s="15">
        <v>13700000</v>
      </c>
      <c r="H1381" s="15">
        <v>421000</v>
      </c>
    </row>
    <row r="1382" spans="1:8">
      <c r="A1382" s="12">
        <v>10</v>
      </c>
      <c r="B1382" s="12">
        <v>10370</v>
      </c>
      <c r="C1382" s="13">
        <v>6670</v>
      </c>
      <c r="E1382" s="12" t="s">
        <v>518</v>
      </c>
      <c r="F1382" s="14">
        <v>0</v>
      </c>
      <c r="G1382" s="15">
        <v>13700000</v>
      </c>
      <c r="H1382" s="15">
        <v>424000</v>
      </c>
    </row>
    <row r="1383" spans="1:8">
      <c r="A1383" s="12">
        <v>10</v>
      </c>
      <c r="B1383" s="12">
        <v>10370</v>
      </c>
      <c r="C1383" s="13">
        <v>6680</v>
      </c>
      <c r="E1383" s="12" t="s">
        <v>519</v>
      </c>
      <c r="F1383" s="14">
        <v>0</v>
      </c>
      <c r="G1383" s="15">
        <v>13700000</v>
      </c>
      <c r="H1383" s="15">
        <v>424250</v>
      </c>
    </row>
    <row r="1384" spans="1:8">
      <c r="A1384" s="12">
        <v>10</v>
      </c>
      <c r="B1384" s="12">
        <v>10370</v>
      </c>
      <c r="C1384" s="13">
        <v>6720</v>
      </c>
      <c r="E1384" s="12" t="s">
        <v>1379</v>
      </c>
      <c r="F1384" s="14">
        <v>0</v>
      </c>
      <c r="G1384" s="15">
        <v>13700000</v>
      </c>
      <c r="H1384" s="15">
        <v>426500</v>
      </c>
    </row>
    <row r="1385" spans="1:8">
      <c r="A1385" s="12">
        <v>10</v>
      </c>
      <c r="B1385" s="12">
        <v>10370</v>
      </c>
      <c r="C1385" s="13" t="s">
        <v>1406</v>
      </c>
      <c r="E1385" s="12" t="s">
        <v>1407</v>
      </c>
      <c r="F1385" s="14">
        <v>2800</v>
      </c>
      <c r="G1385" s="15">
        <v>13700000</v>
      </c>
      <c r="H1385" s="15">
        <v>426505</v>
      </c>
    </row>
    <row r="1386" spans="1:8">
      <c r="A1386" s="12">
        <v>10</v>
      </c>
      <c r="B1386" s="12">
        <v>10370</v>
      </c>
      <c r="C1386" s="13" t="s">
        <v>1408</v>
      </c>
      <c r="E1386" s="12" t="s">
        <v>1409</v>
      </c>
      <c r="F1386" s="14">
        <v>1700</v>
      </c>
      <c r="G1386" s="15">
        <v>13700000</v>
      </c>
      <c r="H1386" s="15">
        <v>426510</v>
      </c>
    </row>
    <row r="1387" spans="1:8">
      <c r="A1387" s="12">
        <v>10</v>
      </c>
      <c r="B1387" s="12">
        <v>10370</v>
      </c>
      <c r="C1387" s="13" t="s">
        <v>1410</v>
      </c>
      <c r="E1387" s="12" t="s">
        <v>1411</v>
      </c>
      <c r="F1387" s="14">
        <v>1450</v>
      </c>
      <c r="G1387" s="15">
        <v>13700000</v>
      </c>
      <c r="H1387" s="15">
        <v>426515</v>
      </c>
    </row>
    <row r="1388" spans="1:8">
      <c r="A1388" s="12">
        <v>10</v>
      </c>
      <c r="B1388" s="12">
        <v>10370</v>
      </c>
      <c r="C1388" s="13" t="s">
        <v>1412</v>
      </c>
      <c r="E1388" s="12" t="s">
        <v>1413</v>
      </c>
      <c r="F1388" s="14">
        <v>5114</v>
      </c>
      <c r="G1388" s="15">
        <v>13700000</v>
      </c>
      <c r="H1388" s="15">
        <v>426520</v>
      </c>
    </row>
    <row r="1389" spans="1:8">
      <c r="A1389" s="12">
        <v>10</v>
      </c>
      <c r="B1389" s="12">
        <v>10370</v>
      </c>
      <c r="C1389" s="13" t="s">
        <v>1414</v>
      </c>
      <c r="E1389" s="12" t="s">
        <v>1415</v>
      </c>
      <c r="F1389" s="14">
        <v>3500</v>
      </c>
      <c r="G1389" s="15">
        <v>13700000</v>
      </c>
      <c r="H1389" s="15">
        <v>426525</v>
      </c>
    </row>
    <row r="1390" spans="1:8">
      <c r="A1390" s="12">
        <v>10</v>
      </c>
      <c r="B1390" s="12">
        <v>10370</v>
      </c>
      <c r="C1390" s="13" t="s">
        <v>1416</v>
      </c>
      <c r="E1390" s="12" t="s">
        <v>1417</v>
      </c>
      <c r="F1390" s="14">
        <v>2200</v>
      </c>
      <c r="G1390" s="15">
        <v>13700000</v>
      </c>
      <c r="H1390" s="15">
        <v>426530</v>
      </c>
    </row>
    <row r="1391" spans="1:8">
      <c r="A1391" s="12">
        <v>10</v>
      </c>
      <c r="B1391" s="12">
        <v>10370</v>
      </c>
      <c r="C1391" s="13" t="s">
        <v>1418</v>
      </c>
      <c r="E1391" s="12" t="s">
        <v>1419</v>
      </c>
      <c r="F1391" s="14">
        <v>4000</v>
      </c>
      <c r="G1391" s="15">
        <v>13700000</v>
      </c>
      <c r="H1391" s="15">
        <v>426535</v>
      </c>
    </row>
    <row r="1392" spans="1:8">
      <c r="A1392" s="12">
        <v>10</v>
      </c>
      <c r="B1392" s="12">
        <v>10370</v>
      </c>
      <c r="C1392" s="13" t="s">
        <v>1420</v>
      </c>
      <c r="E1392" s="12" t="s">
        <v>1421</v>
      </c>
      <c r="F1392" s="14">
        <v>1540</v>
      </c>
      <c r="G1392" s="15">
        <v>13700000</v>
      </c>
      <c r="H1392" s="15">
        <v>426540</v>
      </c>
    </row>
    <row r="1393" spans="1:8">
      <c r="A1393" s="12">
        <v>10</v>
      </c>
      <c r="B1393" s="12">
        <v>10370</v>
      </c>
      <c r="C1393" s="13">
        <v>6724</v>
      </c>
      <c r="E1393" s="12" t="s">
        <v>114</v>
      </c>
      <c r="F1393" s="14">
        <v>6333</v>
      </c>
      <c r="G1393" s="15">
        <v>13700000</v>
      </c>
      <c r="H1393" s="15">
        <v>428500</v>
      </c>
    </row>
    <row r="1394" spans="1:8">
      <c r="A1394" s="12">
        <v>10</v>
      </c>
      <c r="B1394" s="12">
        <v>10370</v>
      </c>
      <c r="C1394" s="13">
        <v>6900</v>
      </c>
      <c r="E1394" s="12" t="s">
        <v>115</v>
      </c>
      <c r="F1394" s="14">
        <v>32000</v>
      </c>
      <c r="G1394" s="15">
        <v>13700000</v>
      </c>
      <c r="H1394" s="15">
        <v>435000</v>
      </c>
    </row>
    <row r="1395" spans="1:8">
      <c r="A1395" s="12">
        <v>10</v>
      </c>
      <c r="B1395" s="12">
        <v>10370</v>
      </c>
      <c r="C1395" s="13" t="s">
        <v>1422</v>
      </c>
      <c r="E1395" s="12" t="s">
        <v>1423</v>
      </c>
      <c r="F1395" s="14">
        <v>25000</v>
      </c>
      <c r="G1395" s="15">
        <v>13700000</v>
      </c>
      <c r="H1395" s="15">
        <v>435015</v>
      </c>
    </row>
    <row r="1396" spans="1:8">
      <c r="A1396" s="12">
        <v>10</v>
      </c>
      <c r="B1396" s="12">
        <v>10370</v>
      </c>
      <c r="C1396" s="13">
        <v>6912</v>
      </c>
      <c r="E1396" s="12" t="s">
        <v>116</v>
      </c>
      <c r="F1396" s="14">
        <v>44774</v>
      </c>
      <c r="G1396" s="15">
        <v>13700000</v>
      </c>
      <c r="H1396" s="15">
        <v>436000</v>
      </c>
    </row>
    <row r="1397" spans="1:8">
      <c r="A1397" s="12">
        <v>10</v>
      </c>
      <c r="B1397" s="12">
        <v>10370</v>
      </c>
      <c r="C1397" s="13">
        <v>6920</v>
      </c>
      <c r="E1397" s="12" t="s">
        <v>117</v>
      </c>
      <c r="F1397" s="14">
        <v>0</v>
      </c>
      <c r="G1397" s="15">
        <v>13700000</v>
      </c>
      <c r="H1397" s="15">
        <v>437500</v>
      </c>
    </row>
    <row r="1398" spans="1:8">
      <c r="A1398" s="12">
        <v>10</v>
      </c>
      <c r="B1398" s="12">
        <v>10370</v>
      </c>
      <c r="C1398" s="13">
        <v>6930</v>
      </c>
      <c r="E1398" s="12" t="s">
        <v>137</v>
      </c>
      <c r="F1398" s="14">
        <v>5000</v>
      </c>
      <c r="G1398" s="15">
        <v>13700000</v>
      </c>
      <c r="H1398" s="15">
        <v>438000</v>
      </c>
    </row>
    <row r="1399" spans="1:8">
      <c r="A1399" s="12">
        <v>10</v>
      </c>
      <c r="B1399" s="12">
        <v>10370</v>
      </c>
      <c r="C1399" s="13">
        <v>6940</v>
      </c>
      <c r="E1399" s="12" t="s">
        <v>175</v>
      </c>
      <c r="F1399" s="14">
        <v>18000</v>
      </c>
      <c r="G1399" s="15">
        <v>13700000</v>
      </c>
      <c r="H1399" s="15">
        <v>438500</v>
      </c>
    </row>
    <row r="1400" spans="1:8">
      <c r="A1400" s="12">
        <v>10</v>
      </c>
      <c r="B1400" s="12">
        <v>10370</v>
      </c>
      <c r="C1400" s="13" t="s">
        <v>1424</v>
      </c>
      <c r="E1400" s="12" t="s">
        <v>1425</v>
      </c>
      <c r="F1400" s="14">
        <v>5000</v>
      </c>
      <c r="G1400" s="15">
        <v>13700000</v>
      </c>
      <c r="H1400" s="15">
        <v>438505</v>
      </c>
    </row>
    <row r="1401" spans="1:8">
      <c r="A1401" s="12">
        <v>10</v>
      </c>
      <c r="B1401" s="12">
        <v>10370</v>
      </c>
      <c r="C1401" s="13">
        <v>6950</v>
      </c>
      <c r="E1401" s="12" t="s">
        <v>138</v>
      </c>
      <c r="F1401" s="14">
        <v>4000</v>
      </c>
      <c r="G1401" s="15">
        <v>13700000</v>
      </c>
      <c r="H1401" s="15">
        <v>439500</v>
      </c>
    </row>
    <row r="1402" spans="1:8">
      <c r="A1402" s="12">
        <v>10</v>
      </c>
      <c r="B1402" s="12">
        <v>10370</v>
      </c>
      <c r="C1402" s="13">
        <v>7010</v>
      </c>
      <c r="E1402" s="12" t="s">
        <v>122</v>
      </c>
      <c r="F1402" s="14">
        <v>4000</v>
      </c>
      <c r="G1402" s="15">
        <v>13700000</v>
      </c>
      <c r="H1402" s="15">
        <v>441500</v>
      </c>
    </row>
    <row r="1403" spans="1:8">
      <c r="A1403" s="12">
        <v>10</v>
      </c>
      <c r="B1403" s="12">
        <v>10370</v>
      </c>
      <c r="C1403" s="13">
        <v>7012</v>
      </c>
      <c r="E1403" s="12" t="s">
        <v>164</v>
      </c>
      <c r="F1403" s="14">
        <v>1800</v>
      </c>
      <c r="G1403" s="15">
        <v>13700000</v>
      </c>
      <c r="H1403" s="15">
        <v>442000</v>
      </c>
    </row>
    <row r="1404" spans="1:8">
      <c r="A1404" s="12">
        <v>10</v>
      </c>
      <c r="B1404" s="12">
        <v>10370</v>
      </c>
      <c r="C1404" s="13">
        <v>7013</v>
      </c>
      <c r="E1404" s="12" t="s">
        <v>123</v>
      </c>
      <c r="F1404" s="14">
        <v>8000</v>
      </c>
      <c r="G1404" s="15">
        <v>13700000</v>
      </c>
      <c r="H1404" s="15">
        <v>442500</v>
      </c>
    </row>
    <row r="1405" spans="1:8">
      <c r="A1405" s="12">
        <v>10</v>
      </c>
      <c r="B1405" s="12">
        <v>10370</v>
      </c>
      <c r="C1405" s="13">
        <v>7015</v>
      </c>
      <c r="E1405" s="12" t="s">
        <v>124</v>
      </c>
      <c r="F1405" s="14">
        <v>600</v>
      </c>
      <c r="G1405" s="15">
        <v>13700000</v>
      </c>
      <c r="H1405" s="15">
        <v>443000</v>
      </c>
    </row>
    <row r="1406" spans="1:8">
      <c r="A1406" s="12">
        <v>10</v>
      </c>
      <c r="B1406" s="12">
        <v>10370</v>
      </c>
      <c r="C1406" s="13">
        <v>7020</v>
      </c>
      <c r="E1406" s="12" t="s">
        <v>125</v>
      </c>
      <c r="F1406" s="14">
        <v>0</v>
      </c>
      <c r="G1406" s="15">
        <v>13700000</v>
      </c>
      <c r="H1406" s="15">
        <v>443500</v>
      </c>
    </row>
    <row r="1407" spans="1:8">
      <c r="A1407" s="12">
        <v>10</v>
      </c>
      <c r="B1407" s="12">
        <v>10370</v>
      </c>
      <c r="C1407" s="13">
        <v>7040</v>
      </c>
      <c r="E1407" s="12" t="s">
        <v>127</v>
      </c>
      <c r="F1407" s="14">
        <v>1350</v>
      </c>
      <c r="G1407" s="15">
        <v>13700000</v>
      </c>
      <c r="H1407" s="15">
        <v>444500</v>
      </c>
    </row>
    <row r="1408" spans="1:8">
      <c r="A1408" s="12">
        <v>10</v>
      </c>
      <c r="B1408" s="12">
        <v>10370</v>
      </c>
      <c r="C1408" s="13">
        <v>7105</v>
      </c>
      <c r="E1408" s="12" t="s">
        <v>483</v>
      </c>
      <c r="F1408" s="14">
        <v>3000</v>
      </c>
      <c r="G1408" s="15">
        <v>13700000</v>
      </c>
      <c r="H1408" s="15">
        <v>450000</v>
      </c>
    </row>
    <row r="1409" spans="1:8">
      <c r="A1409" s="12">
        <v>10</v>
      </c>
      <c r="B1409" s="12">
        <v>10370</v>
      </c>
      <c r="C1409" s="13">
        <v>7110</v>
      </c>
      <c r="E1409" s="12" t="s">
        <v>128</v>
      </c>
      <c r="F1409" s="14">
        <v>2000</v>
      </c>
      <c r="G1409" s="15">
        <v>13700000</v>
      </c>
      <c r="H1409" s="15">
        <v>451000</v>
      </c>
    </row>
    <row r="1410" spans="1:8">
      <c r="A1410" s="12">
        <v>10</v>
      </c>
      <c r="B1410" s="12">
        <v>10370</v>
      </c>
      <c r="C1410" s="13">
        <v>7120</v>
      </c>
      <c r="E1410" s="12" t="s">
        <v>188</v>
      </c>
      <c r="F1410" s="14">
        <v>4500</v>
      </c>
      <c r="G1410" s="15">
        <v>13700000</v>
      </c>
      <c r="H1410" s="15">
        <v>453000</v>
      </c>
    </row>
    <row r="1411" spans="1:8">
      <c r="A1411" s="12">
        <v>10</v>
      </c>
      <c r="B1411" s="12">
        <v>10370</v>
      </c>
      <c r="C1411" s="13">
        <v>7135</v>
      </c>
      <c r="E1411" s="12" t="s">
        <v>525</v>
      </c>
      <c r="F1411" s="14">
        <v>0</v>
      </c>
      <c r="G1411" s="15">
        <v>13700000</v>
      </c>
      <c r="H1411" s="15">
        <v>446070</v>
      </c>
    </row>
    <row r="1412" spans="1:8">
      <c r="A1412" s="12">
        <v>10</v>
      </c>
      <c r="B1412" s="12">
        <v>10370</v>
      </c>
      <c r="C1412" s="13">
        <v>7145</v>
      </c>
      <c r="E1412" s="12" t="s">
        <v>526</v>
      </c>
      <c r="F1412" s="14">
        <v>200</v>
      </c>
      <c r="G1412" s="15">
        <v>13700000</v>
      </c>
      <c r="H1412" s="15">
        <v>446080</v>
      </c>
    </row>
    <row r="1414" spans="1:8">
      <c r="B1414" s="12" t="s">
        <v>1426</v>
      </c>
    </row>
    <row r="1415" spans="1:8">
      <c r="A1415" s="12">
        <v>10</v>
      </c>
      <c r="B1415" s="12">
        <v>10371</v>
      </c>
      <c r="C1415" s="13">
        <v>6620</v>
      </c>
      <c r="E1415" s="12" t="s">
        <v>221</v>
      </c>
      <c r="F1415" s="14">
        <v>0</v>
      </c>
      <c r="G1415" s="15">
        <v>13720000</v>
      </c>
      <c r="H1415" s="15">
        <v>419000</v>
      </c>
    </row>
    <row r="1416" spans="1:8">
      <c r="A1416" s="12">
        <v>10</v>
      </c>
      <c r="B1416" s="12">
        <v>10371</v>
      </c>
      <c r="C1416" s="13" t="s">
        <v>1427</v>
      </c>
      <c r="E1416" s="12" t="s">
        <v>1428</v>
      </c>
      <c r="F1416" s="14">
        <v>0</v>
      </c>
      <c r="G1416" s="15">
        <v>13720000</v>
      </c>
      <c r="H1416" s="15">
        <v>419005</v>
      </c>
    </row>
    <row r="1417" spans="1:8">
      <c r="A1417" s="12">
        <v>10</v>
      </c>
      <c r="B1417" s="12">
        <v>10371</v>
      </c>
      <c r="C1417" s="13" t="s">
        <v>735</v>
      </c>
      <c r="E1417" s="12" t="s">
        <v>1429</v>
      </c>
      <c r="F1417" s="14">
        <v>14000</v>
      </c>
      <c r="G1417" s="15">
        <v>13720000</v>
      </c>
      <c r="H1417" s="15">
        <v>419010</v>
      </c>
    </row>
    <row r="1419" spans="1:8">
      <c r="B1419" s="12" t="s">
        <v>1430</v>
      </c>
    </row>
    <row r="1420" spans="1:8">
      <c r="A1420" s="12">
        <v>10</v>
      </c>
      <c r="B1420" s="12">
        <v>10394</v>
      </c>
      <c r="C1420" s="13">
        <v>3488</v>
      </c>
      <c r="E1420" s="12" t="s">
        <v>391</v>
      </c>
      <c r="F1420" s="14">
        <v>-9000</v>
      </c>
      <c r="G1420" s="15">
        <v>13800000</v>
      </c>
      <c r="H1420" s="15">
        <v>306000</v>
      </c>
    </row>
    <row r="1421" spans="1:8">
      <c r="A1421" s="12">
        <v>10</v>
      </c>
      <c r="B1421" s="12">
        <v>10394</v>
      </c>
      <c r="C1421" s="13">
        <v>5314</v>
      </c>
      <c r="E1421" s="12" t="s">
        <v>1431</v>
      </c>
      <c r="F1421" s="14">
        <v>-100000</v>
      </c>
      <c r="G1421" s="15">
        <v>13800000</v>
      </c>
      <c r="H1421" s="15">
        <v>306085</v>
      </c>
    </row>
    <row r="1422" spans="1:8">
      <c r="A1422" s="12">
        <v>10</v>
      </c>
      <c r="B1422" s="12">
        <v>10394</v>
      </c>
      <c r="C1422" s="13">
        <v>5800</v>
      </c>
      <c r="E1422" s="12" t="s">
        <v>1432</v>
      </c>
      <c r="F1422" s="14">
        <v>0</v>
      </c>
      <c r="G1422" s="15">
        <v>13800000</v>
      </c>
      <c r="H1422" s="15">
        <v>330000</v>
      </c>
    </row>
    <row r="1423" spans="1:8">
      <c r="A1423" s="12">
        <v>10</v>
      </c>
      <c r="B1423" s="12">
        <v>10394</v>
      </c>
      <c r="C1423" s="13" t="s">
        <v>146</v>
      </c>
      <c r="E1423" s="12" t="s">
        <v>1433</v>
      </c>
      <c r="F1423" s="14">
        <v>3800</v>
      </c>
      <c r="G1423" s="15">
        <v>13800000</v>
      </c>
      <c r="H1423" s="15">
        <v>409165</v>
      </c>
    </row>
    <row r="1424" spans="1:8">
      <c r="A1424" s="12">
        <v>10</v>
      </c>
      <c r="B1424" s="12">
        <v>10394</v>
      </c>
      <c r="C1424" s="13" t="s">
        <v>1434</v>
      </c>
      <c r="E1424" s="12" t="s">
        <v>1435</v>
      </c>
      <c r="F1424" s="14">
        <v>4000</v>
      </c>
      <c r="G1424" s="15">
        <v>13800000</v>
      </c>
      <c r="H1424" s="15">
        <v>404865</v>
      </c>
    </row>
    <row r="1425" spans="1:8">
      <c r="A1425" s="12">
        <v>10</v>
      </c>
      <c r="B1425" s="12">
        <v>10394</v>
      </c>
      <c r="C1425" s="13" t="s">
        <v>1436</v>
      </c>
      <c r="E1425" s="12" t="s">
        <v>1437</v>
      </c>
      <c r="F1425" s="14">
        <v>114288</v>
      </c>
      <c r="G1425" s="15">
        <v>13800000</v>
      </c>
      <c r="H1425" s="15">
        <v>409090</v>
      </c>
    </row>
    <row r="1426" spans="1:8">
      <c r="A1426" s="12">
        <v>10</v>
      </c>
      <c r="B1426" s="12">
        <v>10394</v>
      </c>
      <c r="C1426" s="13" t="s">
        <v>1438</v>
      </c>
      <c r="E1426" s="12" t="s">
        <v>1439</v>
      </c>
      <c r="F1426" s="14">
        <v>18500</v>
      </c>
      <c r="G1426" s="15">
        <v>13800000</v>
      </c>
      <c r="H1426" s="15">
        <v>409085</v>
      </c>
    </row>
    <row r="1427" spans="1:8">
      <c r="A1427" s="12">
        <v>10</v>
      </c>
      <c r="B1427" s="12">
        <v>10394</v>
      </c>
      <c r="C1427" s="13">
        <v>6620</v>
      </c>
      <c r="E1427" s="12" t="s">
        <v>221</v>
      </c>
      <c r="F1427" s="14">
        <v>150</v>
      </c>
      <c r="G1427" s="15">
        <v>13800000</v>
      </c>
      <c r="H1427" s="15">
        <v>419000</v>
      </c>
    </row>
    <row r="1428" spans="1:8">
      <c r="A1428" s="12">
        <v>10</v>
      </c>
      <c r="B1428" s="12">
        <v>10394</v>
      </c>
      <c r="C1428" s="13">
        <v>6645</v>
      </c>
      <c r="E1428" s="12" t="s">
        <v>448</v>
      </c>
      <c r="F1428" s="14">
        <v>0</v>
      </c>
      <c r="G1428" s="15">
        <v>13800000</v>
      </c>
      <c r="H1428" s="15">
        <v>421500</v>
      </c>
    </row>
    <row r="1429" spans="1:8">
      <c r="A1429" s="12">
        <v>10</v>
      </c>
      <c r="B1429" s="12">
        <v>10394</v>
      </c>
      <c r="C1429" s="13">
        <v>6722</v>
      </c>
      <c r="E1429" s="12" t="s">
        <v>173</v>
      </c>
      <c r="F1429" s="14">
        <v>6000</v>
      </c>
      <c r="G1429" s="15">
        <v>13800000</v>
      </c>
      <c r="H1429" s="15">
        <v>426500</v>
      </c>
    </row>
    <row r="1430" spans="1:8">
      <c r="A1430" s="12">
        <v>10</v>
      </c>
      <c r="B1430" s="12">
        <v>10394</v>
      </c>
      <c r="C1430" s="13" t="s">
        <v>1440</v>
      </c>
      <c r="E1430" s="12" t="s">
        <v>1441</v>
      </c>
      <c r="F1430" s="14">
        <v>0</v>
      </c>
      <c r="G1430" s="15">
        <v>13800000</v>
      </c>
      <c r="H1430" s="15">
        <v>426560</v>
      </c>
    </row>
    <row r="1431" spans="1:8">
      <c r="A1431" s="12">
        <v>10</v>
      </c>
      <c r="B1431" s="12">
        <v>10394</v>
      </c>
      <c r="C1431" s="13" t="s">
        <v>1442</v>
      </c>
      <c r="E1431" s="12" t="s">
        <v>1443</v>
      </c>
      <c r="F1431" s="14">
        <v>0</v>
      </c>
      <c r="G1431" s="15">
        <v>13800000</v>
      </c>
      <c r="H1431" s="15">
        <v>426565</v>
      </c>
    </row>
    <row r="1432" spans="1:8">
      <c r="A1432" s="12">
        <v>10</v>
      </c>
      <c r="B1432" s="12">
        <v>10394</v>
      </c>
      <c r="C1432" s="13" t="s">
        <v>1444</v>
      </c>
      <c r="E1432" s="12" t="s">
        <v>1445</v>
      </c>
      <c r="F1432" s="14">
        <v>0</v>
      </c>
      <c r="G1432" s="15">
        <v>13800000</v>
      </c>
      <c r="H1432" s="15">
        <v>426570</v>
      </c>
    </row>
    <row r="1433" spans="1:8">
      <c r="A1433" s="12">
        <v>10</v>
      </c>
      <c r="B1433" s="12">
        <v>10394</v>
      </c>
      <c r="C1433" s="13">
        <v>6724</v>
      </c>
      <c r="E1433" s="12" t="s">
        <v>114</v>
      </c>
      <c r="F1433" s="14">
        <v>1304</v>
      </c>
      <c r="G1433" s="15">
        <v>13800000</v>
      </c>
      <c r="H1433" s="15">
        <v>428500</v>
      </c>
    </row>
    <row r="1434" spans="1:8">
      <c r="A1434" s="12">
        <v>10</v>
      </c>
      <c r="B1434" s="12">
        <v>10394</v>
      </c>
      <c r="C1434" s="13">
        <v>6900</v>
      </c>
      <c r="E1434" s="12" t="s">
        <v>115</v>
      </c>
      <c r="F1434" s="14">
        <v>150</v>
      </c>
      <c r="G1434" s="15">
        <v>13800000</v>
      </c>
      <c r="H1434" s="15">
        <v>435000</v>
      </c>
    </row>
    <row r="1435" spans="1:8">
      <c r="A1435" s="12">
        <v>10</v>
      </c>
      <c r="B1435" s="12">
        <v>10394</v>
      </c>
      <c r="C1435" s="13">
        <v>7010</v>
      </c>
      <c r="E1435" s="12" t="s">
        <v>122</v>
      </c>
      <c r="F1435" s="14">
        <v>1000</v>
      </c>
      <c r="G1435" s="15">
        <v>13800000</v>
      </c>
      <c r="H1435" s="15">
        <v>441500</v>
      </c>
    </row>
    <row r="1436" spans="1:8">
      <c r="A1436" s="12">
        <v>10</v>
      </c>
      <c r="B1436" s="12">
        <v>10394</v>
      </c>
      <c r="C1436" s="13" t="s">
        <v>1446</v>
      </c>
      <c r="E1436" s="12" t="s">
        <v>1447</v>
      </c>
      <c r="F1436" s="14">
        <v>1000</v>
      </c>
      <c r="G1436" s="15">
        <v>13800000</v>
      </c>
      <c r="H1436" s="15">
        <v>441520</v>
      </c>
    </row>
    <row r="1437" spans="1:8">
      <c r="A1437" s="12">
        <v>10</v>
      </c>
      <c r="B1437" s="12">
        <v>10394</v>
      </c>
      <c r="C1437" s="13" t="s">
        <v>1448</v>
      </c>
      <c r="E1437" s="12" t="s">
        <v>1449</v>
      </c>
      <c r="F1437" s="14">
        <v>700</v>
      </c>
      <c r="G1437" s="15">
        <v>13800000</v>
      </c>
      <c r="H1437" s="15">
        <v>441525</v>
      </c>
    </row>
    <row r="1438" spans="1:8">
      <c r="A1438" s="12">
        <v>10</v>
      </c>
      <c r="B1438" s="12">
        <v>10394</v>
      </c>
      <c r="C1438" s="13">
        <v>7012</v>
      </c>
      <c r="E1438" s="12" t="s">
        <v>164</v>
      </c>
      <c r="F1438" s="14">
        <v>300</v>
      </c>
      <c r="G1438" s="15">
        <v>13800000</v>
      </c>
      <c r="H1438" s="15">
        <v>442000</v>
      </c>
    </row>
    <row r="1439" spans="1:8">
      <c r="A1439" s="12">
        <v>10</v>
      </c>
      <c r="B1439" s="12">
        <v>10394</v>
      </c>
      <c r="C1439" s="13">
        <v>7015</v>
      </c>
      <c r="E1439" s="12" t="s">
        <v>124</v>
      </c>
      <c r="F1439" s="14">
        <v>100</v>
      </c>
      <c r="G1439" s="15">
        <v>13800000</v>
      </c>
      <c r="H1439" s="15">
        <v>443000</v>
      </c>
    </row>
    <row r="1440" spans="1:8">
      <c r="A1440" s="12">
        <v>10</v>
      </c>
      <c r="B1440" s="12">
        <v>10394</v>
      </c>
      <c r="C1440" s="13" t="s">
        <v>361</v>
      </c>
      <c r="E1440" s="12" t="s">
        <v>1450</v>
      </c>
      <c r="F1440" s="14">
        <v>0</v>
      </c>
      <c r="G1440" s="15">
        <v>13800000</v>
      </c>
      <c r="H1440" s="15">
        <v>443015</v>
      </c>
    </row>
    <row r="1441" spans="1:8">
      <c r="A1441" s="12">
        <v>10</v>
      </c>
      <c r="B1441" s="12">
        <v>10394</v>
      </c>
      <c r="C1441" s="13">
        <v>7030</v>
      </c>
      <c r="E1441" s="12" t="s">
        <v>126</v>
      </c>
      <c r="F1441" s="14">
        <v>10000</v>
      </c>
      <c r="G1441" s="15">
        <v>13800000</v>
      </c>
      <c r="H1441" s="15">
        <v>444000</v>
      </c>
    </row>
    <row r="1442" spans="1:8">
      <c r="A1442" s="12">
        <v>10</v>
      </c>
      <c r="B1442" s="12">
        <v>10394</v>
      </c>
      <c r="C1442" s="13" t="s">
        <v>1451</v>
      </c>
      <c r="E1442" s="12" t="s">
        <v>1452</v>
      </c>
      <c r="F1442" s="14">
        <v>0</v>
      </c>
      <c r="G1442" s="15">
        <v>13800000</v>
      </c>
      <c r="H1442" s="15">
        <v>444010</v>
      </c>
    </row>
    <row r="1443" spans="1:8">
      <c r="A1443" s="12">
        <v>10</v>
      </c>
      <c r="B1443" s="12">
        <v>10394</v>
      </c>
      <c r="C1443" s="13">
        <v>7110</v>
      </c>
      <c r="E1443" s="12" t="s">
        <v>128</v>
      </c>
      <c r="F1443" s="14">
        <v>500</v>
      </c>
      <c r="G1443" s="15">
        <v>13800000</v>
      </c>
      <c r="H1443" s="15">
        <v>451000</v>
      </c>
    </row>
    <row r="1444" spans="1:8">
      <c r="A1444" s="12">
        <v>10</v>
      </c>
      <c r="B1444" s="12">
        <v>10394</v>
      </c>
      <c r="C1444" s="13">
        <v>7120</v>
      </c>
      <c r="E1444" s="12" t="s">
        <v>188</v>
      </c>
      <c r="F1444" s="14">
        <v>0</v>
      </c>
      <c r="G1444" s="15">
        <v>13800000</v>
      </c>
      <c r="H1444" s="15">
        <v>453000</v>
      </c>
    </row>
    <row r="1445" spans="1:8">
      <c r="A1445" s="12">
        <v>10</v>
      </c>
      <c r="B1445" s="12">
        <v>10394</v>
      </c>
      <c r="C1445" s="13" t="s">
        <v>1453</v>
      </c>
      <c r="E1445" s="12" t="s">
        <v>1454</v>
      </c>
      <c r="F1445" s="14">
        <v>0</v>
      </c>
      <c r="G1445" s="15">
        <v>13800000</v>
      </c>
      <c r="H1445" s="15">
        <v>453125</v>
      </c>
    </row>
    <row r="1446" spans="1:8">
      <c r="A1446" s="12">
        <v>10</v>
      </c>
      <c r="B1446" s="12">
        <v>10394</v>
      </c>
      <c r="C1446" s="13">
        <v>7220</v>
      </c>
      <c r="E1446" s="12" t="s">
        <v>1455</v>
      </c>
      <c r="F1446" s="14">
        <v>0</v>
      </c>
      <c r="G1446" s="15">
        <v>13800000</v>
      </c>
      <c r="H1446" s="15">
        <v>470000</v>
      </c>
    </row>
    <row r="1448" spans="1:8">
      <c r="B1448" s="12" t="s">
        <v>1456</v>
      </c>
    </row>
    <row r="1449" spans="1:8">
      <c r="A1449" s="12">
        <v>10</v>
      </c>
      <c r="B1449" s="12">
        <v>10400</v>
      </c>
      <c r="C1449" s="13">
        <v>3488</v>
      </c>
      <c r="E1449" s="12" t="s">
        <v>391</v>
      </c>
      <c r="F1449" s="14">
        <v>-20000</v>
      </c>
      <c r="G1449" s="15">
        <v>14000000</v>
      </c>
      <c r="H1449" s="15">
        <v>306000</v>
      </c>
    </row>
    <row r="1450" spans="1:8">
      <c r="A1450" s="12">
        <v>10</v>
      </c>
      <c r="B1450" s="12">
        <v>10400</v>
      </c>
      <c r="C1450" s="13">
        <v>5210</v>
      </c>
      <c r="E1450" s="12" t="s">
        <v>1457</v>
      </c>
      <c r="F1450" s="14">
        <v>-7400</v>
      </c>
      <c r="G1450" s="15">
        <v>14000000</v>
      </c>
      <c r="H1450" s="15">
        <v>306080</v>
      </c>
    </row>
    <row r="1451" spans="1:8">
      <c r="A1451" s="12">
        <v>10</v>
      </c>
      <c r="B1451" s="12">
        <v>10400</v>
      </c>
      <c r="C1451" s="13">
        <v>6120</v>
      </c>
      <c r="E1451" s="12" t="s">
        <v>107</v>
      </c>
      <c r="F1451" s="14">
        <v>481131</v>
      </c>
      <c r="G1451" s="15">
        <v>14000000</v>
      </c>
      <c r="H1451" s="15">
        <v>401000</v>
      </c>
    </row>
    <row r="1452" spans="1:8">
      <c r="A1452" s="12">
        <v>10</v>
      </c>
      <c r="B1452" s="12">
        <v>10400</v>
      </c>
      <c r="C1452" s="13">
        <v>6210</v>
      </c>
      <c r="E1452" s="12" t="s">
        <v>108</v>
      </c>
      <c r="F1452" s="14">
        <v>1250</v>
      </c>
      <c r="G1452" s="15">
        <v>14000000</v>
      </c>
      <c r="H1452" s="15">
        <v>401125</v>
      </c>
    </row>
    <row r="1453" spans="1:8">
      <c r="A1453" s="12">
        <v>10</v>
      </c>
      <c r="B1453" s="12">
        <v>10400</v>
      </c>
      <c r="C1453" s="13">
        <v>6220</v>
      </c>
      <c r="E1453" s="12" t="s">
        <v>109</v>
      </c>
      <c r="F1453" s="14">
        <v>36806</v>
      </c>
      <c r="G1453" s="15">
        <v>14000000</v>
      </c>
      <c r="H1453" s="15">
        <v>402210</v>
      </c>
    </row>
    <row r="1454" spans="1:8">
      <c r="A1454" s="12">
        <v>10</v>
      </c>
      <c r="B1454" s="12">
        <v>10400</v>
      </c>
      <c r="C1454" s="13">
        <v>6230</v>
      </c>
      <c r="E1454" s="12" t="s">
        <v>110</v>
      </c>
      <c r="F1454" s="14">
        <v>39934</v>
      </c>
      <c r="G1454" s="15">
        <v>14000000</v>
      </c>
      <c r="H1454" s="15">
        <v>402230</v>
      </c>
    </row>
    <row r="1455" spans="1:8">
      <c r="A1455" s="12">
        <v>10</v>
      </c>
      <c r="B1455" s="12">
        <v>10400</v>
      </c>
      <c r="C1455" s="13">
        <v>6240</v>
      </c>
      <c r="E1455" s="12" t="s">
        <v>136</v>
      </c>
      <c r="F1455" s="14">
        <v>2550</v>
      </c>
      <c r="G1455" s="15">
        <v>14000000</v>
      </c>
      <c r="H1455" s="15">
        <v>402240</v>
      </c>
    </row>
    <row r="1456" spans="1:8">
      <c r="A1456" s="12">
        <v>10</v>
      </c>
      <c r="B1456" s="12">
        <v>10400</v>
      </c>
      <c r="C1456" s="13">
        <v>6250</v>
      </c>
      <c r="E1456" s="12" t="s">
        <v>161</v>
      </c>
      <c r="F1456" s="14">
        <v>0</v>
      </c>
      <c r="G1456" s="15">
        <v>14000000</v>
      </c>
      <c r="H1456" s="15">
        <v>402250</v>
      </c>
    </row>
    <row r="1457" spans="1:8">
      <c r="A1457" s="12">
        <v>10</v>
      </c>
      <c r="B1457" s="12">
        <v>10400</v>
      </c>
      <c r="C1457" s="13">
        <v>6260</v>
      </c>
      <c r="E1457" s="12" t="s">
        <v>111</v>
      </c>
      <c r="F1457" s="14">
        <v>78057</v>
      </c>
      <c r="G1457" s="15">
        <v>14000000</v>
      </c>
      <c r="H1457" s="15">
        <v>402260</v>
      </c>
    </row>
    <row r="1458" spans="1:8">
      <c r="A1458" s="12">
        <v>10</v>
      </c>
      <c r="B1458" s="12">
        <v>10400</v>
      </c>
      <c r="C1458" s="13">
        <v>6270</v>
      </c>
      <c r="E1458" s="12" t="s">
        <v>112</v>
      </c>
      <c r="F1458" s="14">
        <v>2463</v>
      </c>
      <c r="G1458" s="15">
        <v>14000000</v>
      </c>
      <c r="H1458" s="15">
        <v>402270</v>
      </c>
    </row>
    <row r="1459" spans="1:8">
      <c r="A1459" s="12">
        <v>10</v>
      </c>
      <c r="B1459" s="12">
        <v>10400</v>
      </c>
      <c r="C1459" s="13" t="s">
        <v>99</v>
      </c>
      <c r="E1459" s="12" t="s">
        <v>1458</v>
      </c>
      <c r="F1459" s="14">
        <v>14400</v>
      </c>
      <c r="G1459" s="15">
        <v>14000000</v>
      </c>
      <c r="H1459" s="15">
        <v>404625</v>
      </c>
    </row>
    <row r="1460" spans="1:8">
      <c r="A1460" s="12">
        <v>10</v>
      </c>
      <c r="B1460" s="12">
        <v>10400</v>
      </c>
      <c r="C1460" s="13" t="s">
        <v>1459</v>
      </c>
      <c r="E1460" s="12" t="s">
        <v>1460</v>
      </c>
      <c r="F1460" s="14">
        <v>21500</v>
      </c>
      <c r="G1460" s="15">
        <v>14000000</v>
      </c>
      <c r="H1460" s="15">
        <v>404890</v>
      </c>
    </row>
    <row r="1461" spans="1:8">
      <c r="A1461" s="12">
        <v>10</v>
      </c>
      <c r="B1461" s="12">
        <v>10400</v>
      </c>
      <c r="C1461" s="13" t="s">
        <v>1461</v>
      </c>
      <c r="E1461" s="12" t="s">
        <v>1462</v>
      </c>
      <c r="F1461" s="14">
        <v>15647</v>
      </c>
      <c r="G1461" s="15">
        <v>14000000</v>
      </c>
      <c r="H1461" s="15">
        <v>404630</v>
      </c>
    </row>
    <row r="1462" spans="1:8">
      <c r="A1462" s="12">
        <v>10</v>
      </c>
      <c r="B1462" s="12">
        <v>10400</v>
      </c>
      <c r="C1462" s="13" t="s">
        <v>1463</v>
      </c>
      <c r="E1462" s="12" t="s">
        <v>1464</v>
      </c>
      <c r="F1462" s="14">
        <v>16064</v>
      </c>
      <c r="G1462" s="15">
        <v>14000000</v>
      </c>
      <c r="H1462" s="15">
        <v>404635</v>
      </c>
    </row>
    <row r="1463" spans="1:8">
      <c r="A1463" s="12">
        <v>10</v>
      </c>
      <c r="B1463" s="12">
        <v>10400</v>
      </c>
      <c r="C1463" s="13" t="s">
        <v>1465</v>
      </c>
      <c r="E1463" s="12" t="s">
        <v>1466</v>
      </c>
      <c r="F1463" s="14">
        <v>0</v>
      </c>
      <c r="G1463" s="15">
        <v>14000000</v>
      </c>
      <c r="H1463" s="15">
        <v>404640</v>
      </c>
    </row>
    <row r="1464" spans="1:8">
      <c r="A1464" s="12">
        <v>10</v>
      </c>
      <c r="B1464" s="12">
        <v>10400</v>
      </c>
      <c r="C1464" s="13" t="s">
        <v>1467</v>
      </c>
      <c r="E1464" s="12" t="s">
        <v>1468</v>
      </c>
      <c r="F1464" s="14">
        <v>19979</v>
      </c>
      <c r="G1464" s="15">
        <v>14000000</v>
      </c>
      <c r="H1464" s="15">
        <v>404565</v>
      </c>
    </row>
    <row r="1465" spans="1:8">
      <c r="A1465" s="12">
        <v>10</v>
      </c>
      <c r="B1465" s="12">
        <v>10400</v>
      </c>
      <c r="C1465" s="13">
        <v>6500</v>
      </c>
      <c r="E1465" s="12" t="s">
        <v>132</v>
      </c>
      <c r="F1465" s="14">
        <v>0</v>
      </c>
      <c r="G1465" s="15">
        <v>14000000</v>
      </c>
    </row>
    <row r="1466" spans="1:8">
      <c r="A1466" s="12">
        <v>10</v>
      </c>
      <c r="B1466" s="12">
        <v>10400</v>
      </c>
      <c r="C1466" s="13">
        <v>6724</v>
      </c>
      <c r="E1466" s="12" t="s">
        <v>114</v>
      </c>
      <c r="F1466" s="14">
        <v>11767</v>
      </c>
      <c r="G1466" s="15">
        <v>14000000</v>
      </c>
      <c r="H1466" s="15">
        <v>428500</v>
      </c>
    </row>
    <row r="1467" spans="1:8">
      <c r="A1467" s="12">
        <v>10</v>
      </c>
      <c r="B1467" s="12">
        <v>10400</v>
      </c>
      <c r="C1467" s="13">
        <v>6900</v>
      </c>
      <c r="E1467" s="12" t="s">
        <v>115</v>
      </c>
      <c r="F1467" s="14">
        <v>1900</v>
      </c>
      <c r="G1467" s="15">
        <v>14000000</v>
      </c>
      <c r="H1467" s="15">
        <v>435000</v>
      </c>
    </row>
    <row r="1468" spans="1:8">
      <c r="A1468" s="12">
        <v>10</v>
      </c>
      <c r="B1468" s="12">
        <v>10400</v>
      </c>
      <c r="C1468" s="13">
        <v>6912</v>
      </c>
      <c r="E1468" s="12" t="s">
        <v>116</v>
      </c>
      <c r="F1468" s="14">
        <v>7216</v>
      </c>
      <c r="G1468" s="15">
        <v>14000000</v>
      </c>
      <c r="H1468" s="15">
        <v>436000</v>
      </c>
    </row>
    <row r="1469" spans="1:8">
      <c r="A1469" s="12">
        <v>10</v>
      </c>
      <c r="B1469" s="12">
        <v>10400</v>
      </c>
      <c r="C1469" s="13">
        <v>6920</v>
      </c>
      <c r="E1469" s="12" t="s">
        <v>117</v>
      </c>
      <c r="F1469" s="14">
        <v>750</v>
      </c>
      <c r="G1469" s="15">
        <v>14000000</v>
      </c>
      <c r="H1469" s="15">
        <v>437500</v>
      </c>
    </row>
    <row r="1470" spans="1:8">
      <c r="A1470" s="12">
        <v>10</v>
      </c>
      <c r="B1470" s="12">
        <v>10400</v>
      </c>
      <c r="C1470" s="13">
        <v>6950</v>
      </c>
      <c r="E1470" s="12" t="s">
        <v>138</v>
      </c>
      <c r="F1470" s="14">
        <v>375</v>
      </c>
      <c r="G1470" s="15">
        <v>14000000</v>
      </c>
      <c r="H1470" s="15">
        <v>439500</v>
      </c>
    </row>
    <row r="1471" spans="1:8">
      <c r="A1471" s="12">
        <v>10</v>
      </c>
      <c r="B1471" s="12">
        <v>10400</v>
      </c>
      <c r="C1471" s="13">
        <v>7010</v>
      </c>
      <c r="E1471" s="12" t="s">
        <v>122</v>
      </c>
      <c r="F1471" s="14">
        <v>1400</v>
      </c>
      <c r="G1471" s="15">
        <v>14000000</v>
      </c>
      <c r="H1471" s="15">
        <v>441500</v>
      </c>
    </row>
    <row r="1472" spans="1:8">
      <c r="A1472" s="12">
        <v>10</v>
      </c>
      <c r="B1472" s="12">
        <v>10400</v>
      </c>
      <c r="C1472" s="13">
        <v>7013</v>
      </c>
      <c r="E1472" s="12" t="s">
        <v>123</v>
      </c>
      <c r="F1472" s="14">
        <v>1700</v>
      </c>
      <c r="G1472" s="15">
        <v>14000000</v>
      </c>
      <c r="H1472" s="15">
        <v>442500</v>
      </c>
    </row>
    <row r="1473" spans="1:8">
      <c r="A1473" s="12">
        <v>10</v>
      </c>
      <c r="B1473" s="12">
        <v>10400</v>
      </c>
      <c r="C1473" s="13">
        <v>7015</v>
      </c>
      <c r="E1473" s="12" t="s">
        <v>124</v>
      </c>
      <c r="F1473" s="14">
        <v>50</v>
      </c>
      <c r="G1473" s="15">
        <v>14000000</v>
      </c>
      <c r="H1473" s="15">
        <v>443000</v>
      </c>
    </row>
    <row r="1474" spans="1:8">
      <c r="A1474" s="12">
        <v>10</v>
      </c>
      <c r="B1474" s="12">
        <v>10400</v>
      </c>
      <c r="C1474" s="13">
        <v>7030</v>
      </c>
      <c r="E1474" s="12" t="s">
        <v>126</v>
      </c>
      <c r="F1474" s="14">
        <v>0</v>
      </c>
      <c r="G1474" s="15">
        <v>14000000</v>
      </c>
      <c r="H1474" s="15">
        <v>444000</v>
      </c>
    </row>
    <row r="1475" spans="1:8">
      <c r="A1475" s="12">
        <v>10</v>
      </c>
      <c r="B1475" s="12">
        <v>10400</v>
      </c>
      <c r="C1475" s="13">
        <v>7040</v>
      </c>
      <c r="E1475" s="12" t="s">
        <v>127</v>
      </c>
      <c r="F1475" s="14">
        <v>210</v>
      </c>
      <c r="G1475" s="15">
        <v>14000000</v>
      </c>
      <c r="H1475" s="15">
        <v>444500</v>
      </c>
    </row>
    <row r="1476" spans="1:8">
      <c r="A1476" s="12">
        <v>10</v>
      </c>
      <c r="B1476" s="12">
        <v>10400</v>
      </c>
      <c r="C1476" s="13">
        <v>7110</v>
      </c>
      <c r="E1476" s="12" t="s">
        <v>128</v>
      </c>
      <c r="F1476" s="14">
        <v>2000</v>
      </c>
      <c r="G1476" s="15">
        <v>14000000</v>
      </c>
      <c r="H1476" s="15">
        <v>451000</v>
      </c>
    </row>
    <row r="1477" spans="1:8">
      <c r="A1477" s="12">
        <v>10</v>
      </c>
      <c r="B1477" s="12">
        <v>10400</v>
      </c>
      <c r="C1477" s="13" t="s">
        <v>1469</v>
      </c>
      <c r="E1477" s="12" t="s">
        <v>1470</v>
      </c>
      <c r="F1477" s="14">
        <v>0</v>
      </c>
      <c r="G1477" s="15">
        <v>14000000</v>
      </c>
      <c r="H1477" s="15">
        <v>453000</v>
      </c>
    </row>
    <row r="1479" spans="1:8">
      <c r="B1479" s="12" t="s">
        <v>1471</v>
      </c>
    </row>
    <row r="1480" spans="1:8">
      <c r="A1480" s="12">
        <v>10</v>
      </c>
      <c r="B1480" s="12">
        <v>10401</v>
      </c>
      <c r="C1480" s="13">
        <v>3320</v>
      </c>
      <c r="E1480" s="12" t="s">
        <v>371</v>
      </c>
      <c r="F1480" s="14">
        <v>0</v>
      </c>
      <c r="G1480" s="15">
        <v>14062000</v>
      </c>
      <c r="H1480" s="15">
        <v>304120</v>
      </c>
    </row>
    <row r="1481" spans="1:8">
      <c r="A1481" s="12">
        <v>10</v>
      </c>
      <c r="B1481" s="12">
        <v>10401</v>
      </c>
      <c r="C1481" s="13">
        <v>6120</v>
      </c>
      <c r="E1481" s="12" t="s">
        <v>107</v>
      </c>
      <c r="F1481" s="14">
        <v>0</v>
      </c>
      <c r="G1481" s="15">
        <v>14062000</v>
      </c>
      <c r="H1481" s="15">
        <v>401000</v>
      </c>
    </row>
    <row r="1482" spans="1:8">
      <c r="A1482" s="12">
        <v>10</v>
      </c>
      <c r="B1482" s="12">
        <v>10401</v>
      </c>
      <c r="C1482" s="13">
        <v>6210</v>
      </c>
      <c r="E1482" s="12" t="s">
        <v>108</v>
      </c>
      <c r="F1482" s="14">
        <v>0</v>
      </c>
      <c r="G1482" s="15">
        <v>14062000</v>
      </c>
      <c r="H1482" s="15">
        <v>402210</v>
      </c>
    </row>
    <row r="1483" spans="1:8">
      <c r="A1483" s="12">
        <v>10</v>
      </c>
      <c r="B1483" s="12">
        <v>10401</v>
      </c>
      <c r="C1483" s="13">
        <v>6220</v>
      </c>
      <c r="E1483" s="12" t="s">
        <v>109</v>
      </c>
      <c r="F1483" s="14">
        <v>0</v>
      </c>
      <c r="G1483" s="15">
        <v>14062000</v>
      </c>
      <c r="H1483" s="15">
        <v>402220</v>
      </c>
    </row>
    <row r="1484" spans="1:8">
      <c r="A1484" s="12">
        <v>10</v>
      </c>
      <c r="B1484" s="12">
        <v>10401</v>
      </c>
      <c r="C1484" s="13">
        <v>6230</v>
      </c>
      <c r="E1484" s="12" t="s">
        <v>110</v>
      </c>
      <c r="F1484" s="14">
        <v>0</v>
      </c>
      <c r="G1484" s="15">
        <v>14062000</v>
      </c>
      <c r="H1484" s="15">
        <v>402230</v>
      </c>
    </row>
    <row r="1485" spans="1:8">
      <c r="A1485" s="12">
        <v>10</v>
      </c>
      <c r="B1485" s="12">
        <v>10401</v>
      </c>
      <c r="C1485" s="13" t="s">
        <v>1472</v>
      </c>
      <c r="E1485" s="12" t="s">
        <v>1473</v>
      </c>
      <c r="F1485" s="14">
        <v>0</v>
      </c>
      <c r="G1485" s="15">
        <v>14062000</v>
      </c>
      <c r="H1485" s="15">
        <v>409005</v>
      </c>
    </row>
    <row r="1486" spans="1:8">
      <c r="A1486" s="12">
        <v>10</v>
      </c>
      <c r="B1486" s="12">
        <v>10401</v>
      </c>
      <c r="C1486" s="13">
        <v>6930</v>
      </c>
      <c r="E1486" s="12" t="s">
        <v>137</v>
      </c>
      <c r="F1486" s="14">
        <v>0</v>
      </c>
      <c r="G1486" s="15">
        <v>14062000</v>
      </c>
      <c r="H1486" s="15">
        <v>438000</v>
      </c>
    </row>
    <row r="1488" spans="1:8">
      <c r="B1488" s="12" t="s">
        <v>1474</v>
      </c>
    </row>
    <row r="1489" spans="1:8">
      <c r="A1489" s="12">
        <v>10</v>
      </c>
      <c r="B1489" s="12">
        <v>10402</v>
      </c>
      <c r="C1489" s="13" t="s">
        <v>1472</v>
      </c>
      <c r="E1489" s="12" t="s">
        <v>1473</v>
      </c>
      <c r="F1489" s="14">
        <v>222268</v>
      </c>
      <c r="G1489" s="15">
        <v>14020000</v>
      </c>
      <c r="H1489" s="15">
        <v>409005</v>
      </c>
    </row>
    <row r="1490" spans="1:8">
      <c r="A1490" s="12">
        <v>10</v>
      </c>
      <c r="B1490" s="12">
        <v>10402</v>
      </c>
      <c r="C1490" s="13" t="s">
        <v>1475</v>
      </c>
      <c r="E1490" s="12" t="s">
        <v>1476</v>
      </c>
      <c r="F1490" s="14">
        <v>0</v>
      </c>
      <c r="G1490" s="15">
        <v>14020000</v>
      </c>
      <c r="H1490" s="15">
        <v>404645</v>
      </c>
    </row>
    <row r="1491" spans="1:8">
      <c r="A1491" s="12">
        <v>10</v>
      </c>
      <c r="B1491" s="12">
        <v>10402</v>
      </c>
      <c r="C1491" s="13">
        <v>6721</v>
      </c>
      <c r="E1491" s="12" t="s">
        <v>172</v>
      </c>
      <c r="F1491" s="14">
        <v>270000</v>
      </c>
      <c r="G1491" s="15">
        <v>14020000</v>
      </c>
      <c r="H1491" s="15">
        <v>427000</v>
      </c>
    </row>
    <row r="1492" spans="1:8">
      <c r="A1492" s="12">
        <v>10</v>
      </c>
      <c r="B1492" s="12">
        <v>10402</v>
      </c>
      <c r="C1492" s="13" t="s">
        <v>1477</v>
      </c>
      <c r="E1492" s="12" t="s">
        <v>1478</v>
      </c>
      <c r="F1492" s="14">
        <v>0</v>
      </c>
      <c r="G1492" s="15">
        <v>14020000</v>
      </c>
      <c r="H1492" s="15">
        <v>427135</v>
      </c>
    </row>
    <row r="1493" spans="1:8">
      <c r="A1493" s="12">
        <v>10</v>
      </c>
      <c r="B1493" s="12">
        <v>10402</v>
      </c>
      <c r="C1493" s="13" t="s">
        <v>1479</v>
      </c>
      <c r="E1493" s="12" t="s">
        <v>1480</v>
      </c>
      <c r="F1493" s="14">
        <v>0</v>
      </c>
      <c r="G1493" s="15">
        <v>14020000</v>
      </c>
      <c r="H1493" s="15">
        <v>427075</v>
      </c>
    </row>
    <row r="1494" spans="1:8">
      <c r="A1494" s="12">
        <v>10</v>
      </c>
      <c r="B1494" s="12">
        <v>10402</v>
      </c>
      <c r="C1494" s="13" t="s">
        <v>1481</v>
      </c>
      <c r="E1494" s="12" t="s">
        <v>1482</v>
      </c>
      <c r="F1494" s="14">
        <v>0</v>
      </c>
      <c r="G1494" s="15">
        <v>14020000</v>
      </c>
      <c r="H1494" s="15">
        <v>427130</v>
      </c>
    </row>
    <row r="1495" spans="1:8">
      <c r="A1495" s="12">
        <v>10</v>
      </c>
      <c r="B1495" s="12">
        <v>10402</v>
      </c>
      <c r="C1495" s="13" t="s">
        <v>1483</v>
      </c>
      <c r="E1495" s="12" t="s">
        <v>1484</v>
      </c>
      <c r="F1495" s="14">
        <v>0</v>
      </c>
      <c r="G1495" s="15">
        <v>14020000</v>
      </c>
      <c r="H1495" s="15">
        <v>427070</v>
      </c>
    </row>
    <row r="1496" spans="1:8">
      <c r="A1496" s="12">
        <v>10</v>
      </c>
      <c r="B1496" s="12">
        <v>10402</v>
      </c>
      <c r="C1496" s="13" t="s">
        <v>1485</v>
      </c>
      <c r="E1496" s="12" t="s">
        <v>1486</v>
      </c>
      <c r="F1496" s="14">
        <v>0</v>
      </c>
      <c r="G1496" s="15">
        <v>14020000</v>
      </c>
      <c r="H1496" s="15">
        <v>427120</v>
      </c>
    </row>
    <row r="1497" spans="1:8">
      <c r="A1497" s="12">
        <v>10</v>
      </c>
      <c r="B1497" s="12">
        <v>10402</v>
      </c>
      <c r="C1497" s="13" t="s">
        <v>1487</v>
      </c>
      <c r="E1497" s="12" t="s">
        <v>1488</v>
      </c>
      <c r="F1497" s="14">
        <v>0</v>
      </c>
      <c r="G1497" s="15">
        <v>14020000</v>
      </c>
      <c r="H1497" s="15">
        <v>427005</v>
      </c>
    </row>
    <row r="1498" spans="1:8">
      <c r="A1498" s="12">
        <v>10</v>
      </c>
      <c r="B1498" s="12">
        <v>10402</v>
      </c>
      <c r="C1498" s="13" t="s">
        <v>1489</v>
      </c>
      <c r="E1498" s="12" t="s">
        <v>1490</v>
      </c>
      <c r="F1498" s="14">
        <v>0</v>
      </c>
      <c r="G1498" s="15">
        <v>14020000</v>
      </c>
      <c r="H1498" s="15">
        <v>427110</v>
      </c>
    </row>
    <row r="1499" spans="1:8">
      <c r="A1499" s="12">
        <v>10</v>
      </c>
      <c r="B1499" s="12">
        <v>10402</v>
      </c>
      <c r="C1499" s="13" t="s">
        <v>1491</v>
      </c>
      <c r="E1499" s="12" t="s">
        <v>1492</v>
      </c>
      <c r="F1499" s="14">
        <v>0</v>
      </c>
      <c r="G1499" s="15">
        <v>14020000</v>
      </c>
      <c r="H1499" s="15">
        <v>427015</v>
      </c>
    </row>
    <row r="1500" spans="1:8">
      <c r="A1500" s="12">
        <v>10</v>
      </c>
      <c r="B1500" s="12">
        <v>10402</v>
      </c>
      <c r="C1500" s="13" t="s">
        <v>1493</v>
      </c>
      <c r="E1500" s="12" t="s">
        <v>1494</v>
      </c>
      <c r="F1500" s="14">
        <v>0</v>
      </c>
      <c r="G1500" s="15">
        <v>14020000</v>
      </c>
      <c r="H1500" s="15">
        <v>427145</v>
      </c>
    </row>
    <row r="1501" spans="1:8">
      <c r="A1501" s="12">
        <v>10</v>
      </c>
      <c r="B1501" s="12">
        <v>10402</v>
      </c>
      <c r="C1501" s="13" t="s">
        <v>1495</v>
      </c>
      <c r="E1501" s="12" t="s">
        <v>1496</v>
      </c>
      <c r="F1501" s="14">
        <v>0</v>
      </c>
      <c r="G1501" s="15">
        <v>14020000</v>
      </c>
      <c r="H1501" s="15">
        <v>427030</v>
      </c>
    </row>
    <row r="1502" spans="1:8">
      <c r="A1502" s="12">
        <v>10</v>
      </c>
      <c r="B1502" s="12">
        <v>10402</v>
      </c>
      <c r="C1502" s="13" t="s">
        <v>1497</v>
      </c>
      <c r="E1502" s="12" t="s">
        <v>1498</v>
      </c>
      <c r="F1502" s="14">
        <v>0</v>
      </c>
      <c r="G1502" s="15">
        <v>14020000</v>
      </c>
      <c r="H1502" s="15">
        <v>427175</v>
      </c>
    </row>
    <row r="1503" spans="1:8">
      <c r="A1503" s="12">
        <v>10</v>
      </c>
      <c r="B1503" s="12">
        <v>10402</v>
      </c>
      <c r="C1503" s="13" t="s">
        <v>1499</v>
      </c>
      <c r="E1503" s="12" t="s">
        <v>1500</v>
      </c>
      <c r="F1503" s="14">
        <v>0</v>
      </c>
      <c r="G1503" s="15">
        <v>14020000</v>
      </c>
      <c r="H1503" s="15">
        <v>427055</v>
      </c>
    </row>
    <row r="1504" spans="1:8">
      <c r="A1504" s="12">
        <v>10</v>
      </c>
      <c r="B1504" s="12">
        <v>10402</v>
      </c>
      <c r="C1504" s="13" t="s">
        <v>1501</v>
      </c>
      <c r="E1504" s="12" t="s">
        <v>1502</v>
      </c>
      <c r="F1504" s="14">
        <v>0</v>
      </c>
      <c r="G1504" s="15">
        <v>14020000</v>
      </c>
      <c r="H1504" s="15">
        <v>427040</v>
      </c>
    </row>
    <row r="1505" spans="1:8">
      <c r="A1505" s="12">
        <v>10</v>
      </c>
      <c r="B1505" s="12">
        <v>10402</v>
      </c>
      <c r="C1505" s="13" t="s">
        <v>929</v>
      </c>
      <c r="E1505" s="12" t="s">
        <v>1503</v>
      </c>
      <c r="F1505" s="14">
        <v>0</v>
      </c>
      <c r="G1505" s="15">
        <v>14020000</v>
      </c>
      <c r="H1505" s="15">
        <v>427045</v>
      </c>
    </row>
    <row r="1506" spans="1:8">
      <c r="A1506" s="12">
        <v>10</v>
      </c>
      <c r="B1506" s="12">
        <v>10402</v>
      </c>
      <c r="C1506" s="13" t="s">
        <v>1504</v>
      </c>
      <c r="E1506" s="12" t="s">
        <v>1505</v>
      </c>
      <c r="F1506" s="14">
        <v>0</v>
      </c>
      <c r="G1506" s="15">
        <v>14020000</v>
      </c>
      <c r="H1506" s="15">
        <v>427085</v>
      </c>
    </row>
    <row r="1507" spans="1:8">
      <c r="A1507" s="12">
        <v>10</v>
      </c>
      <c r="B1507" s="12">
        <v>10402</v>
      </c>
      <c r="C1507" s="13" t="s">
        <v>1506</v>
      </c>
      <c r="E1507" s="12" t="s">
        <v>1507</v>
      </c>
      <c r="F1507" s="14">
        <v>0</v>
      </c>
      <c r="G1507" s="15">
        <v>14020000</v>
      </c>
      <c r="H1507" s="15">
        <v>427105</v>
      </c>
    </row>
    <row r="1508" spans="1:8">
      <c r="A1508" s="12">
        <v>10</v>
      </c>
      <c r="B1508" s="12">
        <v>10402</v>
      </c>
      <c r="C1508" s="13" t="s">
        <v>1508</v>
      </c>
      <c r="E1508" s="12" t="s">
        <v>1509</v>
      </c>
      <c r="F1508" s="14">
        <v>0</v>
      </c>
      <c r="G1508" s="15">
        <v>14020000</v>
      </c>
      <c r="H1508" s="15">
        <v>427125</v>
      </c>
    </row>
    <row r="1509" spans="1:8">
      <c r="A1509" s="12">
        <v>10</v>
      </c>
      <c r="B1509" s="12">
        <v>10402</v>
      </c>
      <c r="C1509" s="13" t="s">
        <v>1510</v>
      </c>
      <c r="E1509" s="12" t="s">
        <v>1511</v>
      </c>
      <c r="F1509" s="14">
        <v>0</v>
      </c>
      <c r="G1509" s="15">
        <v>14020000</v>
      </c>
      <c r="H1509" s="15">
        <v>427190</v>
      </c>
    </row>
    <row r="1510" spans="1:8">
      <c r="A1510" s="12">
        <v>10</v>
      </c>
      <c r="B1510" s="12">
        <v>10402</v>
      </c>
      <c r="C1510" s="13" t="s">
        <v>1512</v>
      </c>
      <c r="E1510" s="12" t="s">
        <v>1513</v>
      </c>
      <c r="F1510" s="14">
        <v>0</v>
      </c>
      <c r="G1510" s="15">
        <v>14020000</v>
      </c>
      <c r="H1510" s="15">
        <v>427050</v>
      </c>
    </row>
    <row r="1511" spans="1:8">
      <c r="A1511" s="12">
        <v>10</v>
      </c>
      <c r="B1511" s="12">
        <v>10402</v>
      </c>
      <c r="C1511" s="13" t="s">
        <v>1514</v>
      </c>
      <c r="E1511" s="12" t="s">
        <v>1515</v>
      </c>
      <c r="F1511" s="14">
        <v>0</v>
      </c>
      <c r="G1511" s="15">
        <v>14020000</v>
      </c>
      <c r="H1511" s="15">
        <v>427035</v>
      </c>
    </row>
    <row r="1512" spans="1:8">
      <c r="A1512" s="12">
        <v>10</v>
      </c>
      <c r="B1512" s="12">
        <v>10402</v>
      </c>
      <c r="C1512" s="13" t="s">
        <v>1516</v>
      </c>
      <c r="E1512" s="12" t="s">
        <v>1517</v>
      </c>
      <c r="F1512" s="14">
        <v>0</v>
      </c>
      <c r="G1512" s="15">
        <v>14020000</v>
      </c>
      <c r="H1512" s="15">
        <v>427140</v>
      </c>
    </row>
    <row r="1513" spans="1:8">
      <c r="A1513" s="12">
        <v>10</v>
      </c>
      <c r="B1513" s="12">
        <v>10402</v>
      </c>
      <c r="C1513" s="13" t="s">
        <v>1518</v>
      </c>
      <c r="E1513" s="12" t="s">
        <v>1519</v>
      </c>
      <c r="F1513" s="14">
        <v>0</v>
      </c>
      <c r="G1513" s="15">
        <v>14020000</v>
      </c>
      <c r="H1513" s="15">
        <v>427195</v>
      </c>
    </row>
    <row r="1514" spans="1:8">
      <c r="A1514" s="12">
        <v>10</v>
      </c>
      <c r="B1514" s="12">
        <v>10402</v>
      </c>
      <c r="C1514" s="13" t="s">
        <v>1520</v>
      </c>
      <c r="E1514" s="12" t="s">
        <v>1521</v>
      </c>
      <c r="F1514" s="14">
        <v>0</v>
      </c>
      <c r="G1514" s="15">
        <v>14020000</v>
      </c>
      <c r="H1514" s="15">
        <v>427090</v>
      </c>
    </row>
    <row r="1515" spans="1:8">
      <c r="A1515" s="12">
        <v>10</v>
      </c>
      <c r="B1515" s="12">
        <v>10402</v>
      </c>
      <c r="C1515" s="13" t="s">
        <v>1522</v>
      </c>
      <c r="E1515" s="12" t="s">
        <v>1523</v>
      </c>
      <c r="F1515" s="14">
        <v>0</v>
      </c>
      <c r="G1515" s="15">
        <v>14020000</v>
      </c>
      <c r="H1515" s="15">
        <v>427155</v>
      </c>
    </row>
    <row r="1516" spans="1:8">
      <c r="A1516" s="12">
        <v>10</v>
      </c>
      <c r="B1516" s="12">
        <v>10402</v>
      </c>
      <c r="C1516" s="13" t="s">
        <v>1524</v>
      </c>
      <c r="E1516" s="12" t="s">
        <v>1525</v>
      </c>
      <c r="F1516" s="14">
        <v>0</v>
      </c>
      <c r="G1516" s="15">
        <v>14020000</v>
      </c>
      <c r="H1516" s="15">
        <v>427080</v>
      </c>
    </row>
    <row r="1517" spans="1:8">
      <c r="A1517" s="12">
        <v>10</v>
      </c>
      <c r="B1517" s="12">
        <v>10402</v>
      </c>
      <c r="C1517" s="13">
        <v>6722</v>
      </c>
      <c r="E1517" s="12" t="s">
        <v>931</v>
      </c>
      <c r="F1517" s="14">
        <v>72000</v>
      </c>
      <c r="G1517" s="15">
        <v>14020000</v>
      </c>
      <c r="H1517" s="15">
        <v>428000</v>
      </c>
    </row>
    <row r="1518" spans="1:8">
      <c r="A1518" s="12">
        <v>10</v>
      </c>
      <c r="B1518" s="12">
        <v>10402</v>
      </c>
      <c r="C1518" s="13" t="s">
        <v>1382</v>
      </c>
      <c r="E1518" s="12" t="s">
        <v>1383</v>
      </c>
      <c r="F1518" s="14">
        <v>0</v>
      </c>
      <c r="G1518" s="15">
        <v>14020000</v>
      </c>
      <c r="H1518" s="15">
        <v>428085</v>
      </c>
    </row>
    <row r="1519" spans="1:8">
      <c r="A1519" s="12">
        <v>10</v>
      </c>
      <c r="B1519" s="12">
        <v>10402</v>
      </c>
      <c r="C1519" s="13" t="s">
        <v>1526</v>
      </c>
      <c r="E1519" s="12" t="s">
        <v>1527</v>
      </c>
      <c r="F1519" s="14">
        <v>0</v>
      </c>
      <c r="G1519" s="15">
        <v>14020000</v>
      </c>
      <c r="H1519" s="15">
        <v>428005</v>
      </c>
    </row>
    <row r="1520" spans="1:8">
      <c r="A1520" s="12">
        <v>10</v>
      </c>
      <c r="B1520" s="12">
        <v>10402</v>
      </c>
      <c r="C1520" s="13" t="s">
        <v>1528</v>
      </c>
      <c r="E1520" s="12" t="s">
        <v>1529</v>
      </c>
      <c r="F1520" s="14">
        <v>0</v>
      </c>
      <c r="G1520" s="15">
        <v>14020000</v>
      </c>
      <c r="H1520" s="15">
        <v>428030</v>
      </c>
    </row>
    <row r="1521" spans="1:8">
      <c r="A1521" s="12">
        <v>10</v>
      </c>
      <c r="B1521" s="12">
        <v>10402</v>
      </c>
      <c r="C1521" s="13" t="s">
        <v>1530</v>
      </c>
      <c r="E1521" s="12" t="s">
        <v>1531</v>
      </c>
      <c r="F1521" s="14">
        <v>0</v>
      </c>
      <c r="G1521" s="15">
        <v>14020000</v>
      </c>
      <c r="H1521" s="15">
        <v>428060</v>
      </c>
    </row>
    <row r="1522" spans="1:8">
      <c r="A1522" s="12">
        <v>10</v>
      </c>
      <c r="B1522" s="12">
        <v>10402</v>
      </c>
      <c r="C1522" s="13" t="s">
        <v>1532</v>
      </c>
      <c r="E1522" s="12" t="s">
        <v>1533</v>
      </c>
      <c r="F1522" s="14">
        <v>0</v>
      </c>
      <c r="G1522" s="15">
        <v>14020000</v>
      </c>
      <c r="H1522" s="15">
        <v>428010</v>
      </c>
    </row>
    <row r="1523" spans="1:8">
      <c r="A1523" s="12">
        <v>10</v>
      </c>
      <c r="B1523" s="12">
        <v>10402</v>
      </c>
      <c r="C1523" s="13" t="s">
        <v>1534</v>
      </c>
      <c r="E1523" s="12" t="s">
        <v>1535</v>
      </c>
      <c r="F1523" s="14">
        <v>0</v>
      </c>
      <c r="G1523" s="15">
        <v>14020000</v>
      </c>
      <c r="H1523" s="15">
        <v>428065</v>
      </c>
    </row>
    <row r="1524" spans="1:8">
      <c r="A1524" s="12">
        <v>10</v>
      </c>
      <c r="B1524" s="12">
        <v>10402</v>
      </c>
      <c r="C1524" s="13" t="s">
        <v>1536</v>
      </c>
      <c r="E1524" s="12" t="s">
        <v>1537</v>
      </c>
      <c r="F1524" s="14">
        <v>0</v>
      </c>
      <c r="G1524" s="15">
        <v>14020000</v>
      </c>
      <c r="H1524" s="15">
        <v>428045</v>
      </c>
    </row>
    <row r="1525" spans="1:8">
      <c r="A1525" s="12">
        <v>10</v>
      </c>
      <c r="B1525" s="12">
        <v>10402</v>
      </c>
      <c r="C1525" s="13">
        <v>6930</v>
      </c>
      <c r="E1525" s="12" t="s">
        <v>137</v>
      </c>
      <c r="F1525" s="14">
        <v>1661</v>
      </c>
      <c r="G1525" s="15">
        <v>14020000</v>
      </c>
      <c r="H1525" s="15">
        <v>438000</v>
      </c>
    </row>
    <row r="1526" spans="1:8">
      <c r="A1526" s="12">
        <v>10</v>
      </c>
      <c r="B1526" s="12">
        <v>10402</v>
      </c>
      <c r="C1526" s="13">
        <v>6940</v>
      </c>
      <c r="E1526" s="12" t="s">
        <v>175</v>
      </c>
      <c r="F1526" s="14">
        <v>1000</v>
      </c>
      <c r="G1526" s="15">
        <v>14020000</v>
      </c>
      <c r="H1526" s="15">
        <v>438500</v>
      </c>
    </row>
    <row r="1527" spans="1:8">
      <c r="A1527" s="12">
        <v>10</v>
      </c>
      <c r="B1527" s="12">
        <v>10402</v>
      </c>
      <c r="C1527" s="13">
        <v>7117</v>
      </c>
      <c r="E1527" s="12" t="s">
        <v>1538</v>
      </c>
      <c r="F1527" s="14">
        <v>1000</v>
      </c>
      <c r="G1527" s="15">
        <v>14020000</v>
      </c>
      <c r="H1527" s="15">
        <v>446050</v>
      </c>
    </row>
    <row r="1528" spans="1:8">
      <c r="A1528" s="12">
        <v>10</v>
      </c>
      <c r="B1528" s="12">
        <v>10402</v>
      </c>
      <c r="C1528" s="13">
        <v>7122</v>
      </c>
      <c r="E1528" s="12" t="s">
        <v>1539</v>
      </c>
      <c r="F1528" s="14">
        <v>15000</v>
      </c>
      <c r="G1528" s="15">
        <v>14020000</v>
      </c>
      <c r="H1528" s="15">
        <v>446075</v>
      </c>
    </row>
    <row r="1529" spans="1:8">
      <c r="A1529" s="12">
        <v>10</v>
      </c>
      <c r="B1529" s="12">
        <v>10402</v>
      </c>
      <c r="C1529" s="13">
        <v>7123</v>
      </c>
      <c r="E1529" s="12" t="s">
        <v>1540</v>
      </c>
      <c r="F1529" s="14">
        <v>29000</v>
      </c>
      <c r="G1529" s="15">
        <v>14020000</v>
      </c>
      <c r="H1529" s="15">
        <v>454000</v>
      </c>
    </row>
    <row r="1531" spans="1:8">
      <c r="B1531" s="12" t="s">
        <v>1541</v>
      </c>
    </row>
    <row r="1532" spans="1:8">
      <c r="A1532" s="12">
        <v>10</v>
      </c>
      <c r="B1532" s="12">
        <v>10403</v>
      </c>
      <c r="C1532" s="13">
        <v>6721</v>
      </c>
      <c r="E1532" s="12" t="s">
        <v>172</v>
      </c>
      <c r="F1532" s="14">
        <v>160000</v>
      </c>
      <c r="G1532" s="15">
        <v>14020370</v>
      </c>
      <c r="H1532" s="15">
        <v>427000</v>
      </c>
    </row>
    <row r="1533" spans="1:8">
      <c r="A1533" s="12">
        <v>10</v>
      </c>
      <c r="B1533" s="12">
        <v>10403</v>
      </c>
      <c r="C1533" s="13" t="s">
        <v>1542</v>
      </c>
      <c r="E1533" s="12" t="s">
        <v>1543</v>
      </c>
      <c r="F1533" s="14">
        <v>0</v>
      </c>
      <c r="G1533" s="15">
        <v>14020370</v>
      </c>
      <c r="H1533" s="15">
        <v>427135</v>
      </c>
    </row>
    <row r="1534" spans="1:8">
      <c r="A1534" s="12">
        <v>10</v>
      </c>
      <c r="B1534" s="12">
        <v>10403</v>
      </c>
      <c r="C1534" s="13" t="s">
        <v>1544</v>
      </c>
      <c r="E1534" s="12" t="s">
        <v>1545</v>
      </c>
      <c r="F1534" s="14">
        <v>0</v>
      </c>
      <c r="G1534" s="15">
        <v>14020370</v>
      </c>
      <c r="H1534" s="15">
        <v>427115</v>
      </c>
    </row>
    <row r="1535" spans="1:8">
      <c r="A1535" s="12">
        <v>10</v>
      </c>
      <c r="B1535" s="12">
        <v>10403</v>
      </c>
      <c r="C1535" s="13" t="s">
        <v>1497</v>
      </c>
      <c r="E1535" s="12" t="s">
        <v>1498</v>
      </c>
      <c r="F1535" s="14">
        <v>0</v>
      </c>
      <c r="G1535" s="15">
        <v>14020370</v>
      </c>
      <c r="H1535" s="15">
        <v>427175</v>
      </c>
    </row>
    <row r="1536" spans="1:8">
      <c r="A1536" s="12">
        <v>10</v>
      </c>
      <c r="B1536" s="12">
        <v>10403</v>
      </c>
      <c r="C1536" s="13">
        <v>6722</v>
      </c>
      <c r="E1536" s="12" t="s">
        <v>931</v>
      </c>
      <c r="F1536" s="14">
        <v>80000</v>
      </c>
      <c r="G1536" s="15">
        <v>14020370</v>
      </c>
      <c r="H1536" s="15">
        <v>428000</v>
      </c>
    </row>
    <row r="1537" spans="1:8">
      <c r="A1537" s="12">
        <v>10</v>
      </c>
      <c r="B1537" s="12">
        <v>10403</v>
      </c>
      <c r="C1537" s="13" t="s">
        <v>1546</v>
      </c>
      <c r="E1537" s="12" t="s">
        <v>1547</v>
      </c>
      <c r="F1537" s="14">
        <v>0</v>
      </c>
      <c r="G1537" s="15">
        <v>14020370</v>
      </c>
      <c r="H1537" s="15">
        <v>428090</v>
      </c>
    </row>
    <row r="1538" spans="1:8">
      <c r="A1538" s="12">
        <v>10</v>
      </c>
      <c r="B1538" s="12">
        <v>10403</v>
      </c>
      <c r="C1538" s="13" t="s">
        <v>1382</v>
      </c>
      <c r="E1538" s="12" t="s">
        <v>1383</v>
      </c>
      <c r="F1538" s="14">
        <v>0</v>
      </c>
      <c r="G1538" s="15">
        <v>14020370</v>
      </c>
      <c r="H1538" s="15">
        <v>428085</v>
      </c>
    </row>
    <row r="1539" spans="1:8">
      <c r="A1539" s="12">
        <v>10</v>
      </c>
      <c r="B1539" s="12">
        <v>10403</v>
      </c>
      <c r="C1539" s="13" t="s">
        <v>1548</v>
      </c>
      <c r="E1539" s="12" t="s">
        <v>1549</v>
      </c>
      <c r="F1539" s="14">
        <v>0</v>
      </c>
      <c r="G1539" s="15">
        <v>14020370</v>
      </c>
      <c r="H1539" s="15">
        <v>428075</v>
      </c>
    </row>
    <row r="1540" spans="1:8">
      <c r="A1540" s="12">
        <v>10</v>
      </c>
      <c r="B1540" s="12">
        <v>10403</v>
      </c>
      <c r="C1540" s="13" t="s">
        <v>1550</v>
      </c>
      <c r="E1540" s="12" t="s">
        <v>1551</v>
      </c>
      <c r="F1540" s="14">
        <v>0</v>
      </c>
      <c r="G1540" s="15">
        <v>14020370</v>
      </c>
      <c r="H1540" s="15">
        <v>428020</v>
      </c>
    </row>
    <row r="1541" spans="1:8">
      <c r="A1541" s="12">
        <v>10</v>
      </c>
      <c r="B1541" s="12">
        <v>10403</v>
      </c>
      <c r="C1541" s="13" t="s">
        <v>1552</v>
      </c>
      <c r="E1541" s="12" t="s">
        <v>1553</v>
      </c>
      <c r="F1541" s="14">
        <v>0</v>
      </c>
      <c r="G1541" s="15">
        <v>14020370</v>
      </c>
      <c r="H1541" s="15">
        <v>428055</v>
      </c>
    </row>
    <row r="1542" spans="1:8">
      <c r="A1542" s="12">
        <v>10</v>
      </c>
      <c r="B1542" s="12">
        <v>10403</v>
      </c>
      <c r="C1542" s="13" t="s">
        <v>1440</v>
      </c>
      <c r="E1542" s="12" t="s">
        <v>1554</v>
      </c>
      <c r="F1542" s="14">
        <v>0</v>
      </c>
      <c r="G1542" s="15">
        <v>14020370</v>
      </c>
      <c r="H1542" s="15">
        <v>428015</v>
      </c>
    </row>
    <row r="1543" spans="1:8">
      <c r="A1543" s="12">
        <v>10</v>
      </c>
      <c r="B1543" s="12">
        <v>10403</v>
      </c>
      <c r="C1543" s="13" t="s">
        <v>1555</v>
      </c>
      <c r="E1543" s="12" t="s">
        <v>1556</v>
      </c>
      <c r="F1543" s="14">
        <v>0</v>
      </c>
      <c r="G1543" s="15">
        <v>14020370</v>
      </c>
      <c r="H1543" s="15">
        <v>428025</v>
      </c>
    </row>
    <row r="1545" spans="1:8">
      <c r="B1545" s="12" t="s">
        <v>1557</v>
      </c>
    </row>
    <row r="1546" spans="1:8">
      <c r="A1546" s="12">
        <v>10</v>
      </c>
      <c r="B1546" s="12">
        <v>10404</v>
      </c>
      <c r="C1546" s="13">
        <v>6120</v>
      </c>
      <c r="E1546" s="12" t="s">
        <v>107</v>
      </c>
      <c r="F1546" s="14">
        <v>69046</v>
      </c>
      <c r="G1546" s="15">
        <v>14037000</v>
      </c>
      <c r="H1546" s="15">
        <v>401000</v>
      </c>
    </row>
    <row r="1547" spans="1:8">
      <c r="A1547" s="12">
        <v>10</v>
      </c>
      <c r="B1547" s="12">
        <v>10404</v>
      </c>
      <c r="C1547" s="13">
        <v>6210</v>
      </c>
      <c r="E1547" s="12" t="s">
        <v>108</v>
      </c>
      <c r="F1547" s="14">
        <v>180</v>
      </c>
      <c r="G1547" s="15">
        <v>14037000</v>
      </c>
      <c r="H1547" s="15">
        <v>402210</v>
      </c>
    </row>
    <row r="1548" spans="1:8">
      <c r="A1548" s="12">
        <v>10</v>
      </c>
      <c r="B1548" s="12">
        <v>10404</v>
      </c>
      <c r="C1548" s="13">
        <v>6220</v>
      </c>
      <c r="E1548" s="12" t="s">
        <v>109</v>
      </c>
      <c r="F1548" s="14">
        <v>5282</v>
      </c>
      <c r="G1548" s="15">
        <v>14037000</v>
      </c>
      <c r="H1548" s="15">
        <v>402220</v>
      </c>
    </row>
    <row r="1549" spans="1:8">
      <c r="A1549" s="12">
        <v>10</v>
      </c>
      <c r="B1549" s="12">
        <v>10404</v>
      </c>
      <c r="C1549" s="13">
        <v>6230</v>
      </c>
      <c r="E1549" s="12" t="s">
        <v>110</v>
      </c>
      <c r="F1549" s="14">
        <v>5730</v>
      </c>
      <c r="G1549" s="15">
        <v>14037000</v>
      </c>
      <c r="H1549" s="15">
        <v>402230</v>
      </c>
    </row>
    <row r="1550" spans="1:8">
      <c r="A1550" s="12">
        <v>10</v>
      </c>
      <c r="B1550" s="12">
        <v>10404</v>
      </c>
      <c r="C1550" s="13">
        <v>6240</v>
      </c>
      <c r="E1550" s="12" t="s">
        <v>136</v>
      </c>
      <c r="F1550" s="14">
        <v>1302</v>
      </c>
      <c r="G1550" s="15">
        <v>14037000</v>
      </c>
      <c r="H1550" s="15">
        <v>402240</v>
      </c>
    </row>
    <row r="1551" spans="1:8">
      <c r="A1551" s="12">
        <v>10</v>
      </c>
      <c r="B1551" s="12">
        <v>10404</v>
      </c>
      <c r="C1551" s="13">
        <v>6260</v>
      </c>
      <c r="E1551" s="12" t="s">
        <v>111</v>
      </c>
      <c r="F1551" s="14">
        <v>11808</v>
      </c>
      <c r="G1551" s="15">
        <v>14037000</v>
      </c>
      <c r="H1551" s="15">
        <v>402260</v>
      </c>
    </row>
    <row r="1552" spans="1:8">
      <c r="A1552" s="12">
        <v>10</v>
      </c>
      <c r="B1552" s="12">
        <v>10404</v>
      </c>
      <c r="C1552" s="13">
        <v>6270</v>
      </c>
      <c r="E1552" s="12" t="s">
        <v>112</v>
      </c>
      <c r="F1552" s="14">
        <v>344</v>
      </c>
      <c r="G1552" s="15">
        <v>14037000</v>
      </c>
      <c r="H1552" s="15">
        <v>402270</v>
      </c>
    </row>
    <row r="1553" spans="1:8">
      <c r="A1553" s="12">
        <v>10</v>
      </c>
      <c r="B1553" s="12">
        <v>10404</v>
      </c>
      <c r="C1553" s="13" t="s">
        <v>1472</v>
      </c>
      <c r="E1553" s="12" t="s">
        <v>1473</v>
      </c>
      <c r="F1553" s="14">
        <v>2000</v>
      </c>
      <c r="G1553" s="15">
        <v>14037000</v>
      </c>
      <c r="H1553" s="15">
        <v>409005</v>
      </c>
    </row>
    <row r="1554" spans="1:8">
      <c r="A1554" s="12">
        <v>10</v>
      </c>
      <c r="B1554" s="12">
        <v>10404</v>
      </c>
      <c r="C1554" s="13" t="s">
        <v>1530</v>
      </c>
      <c r="E1554" s="12" t="s">
        <v>1558</v>
      </c>
      <c r="F1554" s="14">
        <v>0</v>
      </c>
      <c r="G1554" s="15">
        <v>14037000</v>
      </c>
    </row>
    <row r="1555" spans="1:8">
      <c r="A1555" s="12">
        <v>10</v>
      </c>
      <c r="B1555" s="12">
        <v>10404</v>
      </c>
      <c r="C1555" s="13">
        <v>6724</v>
      </c>
      <c r="E1555" s="12" t="s">
        <v>114</v>
      </c>
      <c r="F1555" s="14">
        <v>426</v>
      </c>
      <c r="G1555" s="15">
        <v>14037000</v>
      </c>
      <c r="H1555" s="15">
        <v>428500</v>
      </c>
    </row>
    <row r="1556" spans="1:8">
      <c r="A1556" s="12">
        <v>10</v>
      </c>
      <c r="B1556" s="12">
        <v>10404</v>
      </c>
      <c r="C1556" s="13">
        <v>6900</v>
      </c>
      <c r="E1556" s="12" t="s">
        <v>115</v>
      </c>
      <c r="F1556" s="14">
        <v>800</v>
      </c>
      <c r="G1556" s="15">
        <v>14037000</v>
      </c>
      <c r="H1556" s="15">
        <v>435000</v>
      </c>
    </row>
    <row r="1557" spans="1:8">
      <c r="A1557" s="12">
        <v>10</v>
      </c>
      <c r="B1557" s="12">
        <v>10404</v>
      </c>
      <c r="C1557" s="13">
        <v>6912</v>
      </c>
      <c r="E1557" s="12" t="s">
        <v>116</v>
      </c>
      <c r="F1557" s="14">
        <v>1036</v>
      </c>
      <c r="G1557" s="15">
        <v>14037000</v>
      </c>
      <c r="H1557" s="15">
        <v>436000</v>
      </c>
    </row>
    <row r="1558" spans="1:8">
      <c r="A1558" s="12">
        <v>10</v>
      </c>
      <c r="B1558" s="12">
        <v>10404</v>
      </c>
      <c r="C1558" s="13">
        <v>6930</v>
      </c>
      <c r="E1558" s="12" t="s">
        <v>137</v>
      </c>
      <c r="F1558" s="14">
        <v>2100</v>
      </c>
      <c r="G1558" s="15">
        <v>14037000</v>
      </c>
      <c r="H1558" s="15">
        <v>438000</v>
      </c>
    </row>
    <row r="1559" spans="1:8">
      <c r="A1559" s="12">
        <v>10</v>
      </c>
      <c r="B1559" s="12">
        <v>10404</v>
      </c>
      <c r="C1559" s="13">
        <v>6940</v>
      </c>
      <c r="E1559" s="12" t="s">
        <v>175</v>
      </c>
      <c r="F1559" s="14">
        <v>0</v>
      </c>
      <c r="G1559" s="15">
        <v>14037000</v>
      </c>
      <c r="H1559" s="15">
        <v>438500</v>
      </c>
    </row>
    <row r="1560" spans="1:8">
      <c r="A1560" s="12">
        <v>10</v>
      </c>
      <c r="B1560" s="12">
        <v>10404</v>
      </c>
      <c r="C1560" s="13">
        <v>7010</v>
      </c>
      <c r="E1560" s="12" t="s">
        <v>122</v>
      </c>
      <c r="F1560" s="14">
        <v>100</v>
      </c>
      <c r="G1560" s="15">
        <v>14037000</v>
      </c>
      <c r="H1560" s="15">
        <v>441500</v>
      </c>
    </row>
    <row r="1562" spans="1:8">
      <c r="B1562" s="12" t="s">
        <v>1559</v>
      </c>
    </row>
    <row r="1563" spans="1:8">
      <c r="A1563" s="12">
        <v>10</v>
      </c>
      <c r="B1563" s="12">
        <v>10410</v>
      </c>
      <c r="C1563" s="13">
        <v>4260</v>
      </c>
      <c r="E1563" s="12" t="s">
        <v>1560</v>
      </c>
      <c r="F1563" s="14">
        <v>0</v>
      </c>
      <c r="G1563" s="15">
        <v>14100000</v>
      </c>
      <c r="H1563" s="15">
        <v>311030</v>
      </c>
    </row>
    <row r="1564" spans="1:8">
      <c r="A1564" s="12">
        <v>10</v>
      </c>
      <c r="B1564" s="12">
        <v>10410</v>
      </c>
      <c r="C1564" s="13" t="s">
        <v>1561</v>
      </c>
      <c r="E1564" s="12" t="s">
        <v>1562</v>
      </c>
      <c r="F1564" s="14">
        <v>0</v>
      </c>
      <c r="G1564" s="15">
        <v>14100000</v>
      </c>
      <c r="H1564" s="15">
        <v>313510</v>
      </c>
    </row>
    <row r="1565" spans="1:8">
      <c r="A1565" s="12">
        <v>10</v>
      </c>
      <c r="B1565" s="12">
        <v>10410</v>
      </c>
      <c r="C1565" s="13">
        <v>4295</v>
      </c>
      <c r="E1565" s="12" t="s">
        <v>1563</v>
      </c>
      <c r="F1565" s="14">
        <v>-500</v>
      </c>
      <c r="G1565" s="15">
        <v>14100000</v>
      </c>
      <c r="H1565" s="15">
        <v>311080</v>
      </c>
    </row>
    <row r="1566" spans="1:8">
      <c r="A1566" s="12">
        <v>10</v>
      </c>
      <c r="B1566" s="12">
        <v>10410</v>
      </c>
      <c r="C1566" s="13">
        <v>6120</v>
      </c>
      <c r="E1566" s="12" t="s">
        <v>107</v>
      </c>
      <c r="F1566" s="14">
        <v>397028</v>
      </c>
      <c r="G1566" s="15">
        <v>14100000</v>
      </c>
      <c r="H1566" s="15">
        <v>401000</v>
      </c>
    </row>
    <row r="1567" spans="1:8">
      <c r="A1567" s="12">
        <v>10</v>
      </c>
      <c r="B1567" s="12">
        <v>10410</v>
      </c>
      <c r="C1567" s="13">
        <v>6125</v>
      </c>
      <c r="E1567" s="12" t="s">
        <v>191</v>
      </c>
      <c r="F1567" s="14">
        <v>0</v>
      </c>
      <c r="G1567" s="15">
        <v>14100000</v>
      </c>
      <c r="H1567" s="15">
        <v>401125</v>
      </c>
    </row>
    <row r="1568" spans="1:8">
      <c r="A1568" s="12">
        <v>10</v>
      </c>
      <c r="B1568" s="12">
        <v>10410</v>
      </c>
      <c r="C1568" s="13">
        <v>6210</v>
      </c>
      <c r="E1568" s="12" t="s">
        <v>108</v>
      </c>
      <c r="F1568" s="14">
        <v>1033</v>
      </c>
      <c r="G1568" s="15">
        <v>14100000</v>
      </c>
      <c r="H1568" s="15">
        <v>402210</v>
      </c>
    </row>
    <row r="1569" spans="1:8">
      <c r="A1569" s="12">
        <v>10</v>
      </c>
      <c r="B1569" s="12">
        <v>10410</v>
      </c>
      <c r="C1569" s="13">
        <v>6220</v>
      </c>
      <c r="E1569" s="12" t="s">
        <v>109</v>
      </c>
      <c r="F1569" s="14">
        <v>30371</v>
      </c>
      <c r="G1569" s="15">
        <v>14100000</v>
      </c>
      <c r="H1569" s="15">
        <v>402220</v>
      </c>
    </row>
    <row r="1570" spans="1:8">
      <c r="A1570" s="12">
        <v>10</v>
      </c>
      <c r="B1570" s="12">
        <v>10410</v>
      </c>
      <c r="C1570" s="13">
        <v>6230</v>
      </c>
      <c r="E1570" s="12" t="s">
        <v>110</v>
      </c>
      <c r="F1570" s="14">
        <v>32952</v>
      </c>
      <c r="G1570" s="15">
        <v>14100000</v>
      </c>
      <c r="H1570" s="15">
        <v>402230</v>
      </c>
    </row>
    <row r="1571" spans="1:8">
      <c r="A1571" s="12">
        <v>10</v>
      </c>
      <c r="B1571" s="12">
        <v>10410</v>
      </c>
      <c r="C1571" s="13">
        <v>6240</v>
      </c>
      <c r="E1571" s="12" t="s">
        <v>136</v>
      </c>
      <c r="F1571" s="14">
        <v>2780</v>
      </c>
      <c r="G1571" s="15">
        <v>14100000</v>
      </c>
      <c r="H1571" s="15">
        <v>402240</v>
      </c>
    </row>
    <row r="1572" spans="1:8">
      <c r="A1572" s="12">
        <v>10</v>
      </c>
      <c r="B1572" s="12">
        <v>10410</v>
      </c>
      <c r="C1572" s="13">
        <v>6260</v>
      </c>
      <c r="E1572" s="12" t="s">
        <v>111</v>
      </c>
      <c r="F1572" s="14">
        <v>57850</v>
      </c>
      <c r="G1572" s="15">
        <v>14100000</v>
      </c>
      <c r="H1572" s="15">
        <v>402260</v>
      </c>
    </row>
    <row r="1573" spans="1:8">
      <c r="A1573" s="12">
        <v>10</v>
      </c>
      <c r="B1573" s="12">
        <v>10410</v>
      </c>
      <c r="C1573" s="13">
        <v>6270</v>
      </c>
      <c r="E1573" s="12" t="s">
        <v>112</v>
      </c>
      <c r="F1573" s="14">
        <v>1977</v>
      </c>
      <c r="G1573" s="15">
        <v>14100000</v>
      </c>
      <c r="H1573" s="15">
        <v>402270</v>
      </c>
    </row>
    <row r="1574" spans="1:8">
      <c r="A1574" s="12">
        <v>10</v>
      </c>
      <c r="B1574" s="12">
        <v>10410</v>
      </c>
      <c r="C1574" s="13" t="s">
        <v>1564</v>
      </c>
      <c r="E1574" s="12" t="s">
        <v>1565</v>
      </c>
      <c r="F1574" s="14">
        <v>3200</v>
      </c>
      <c r="G1574" s="15">
        <v>14100000</v>
      </c>
      <c r="H1574" s="15">
        <v>404650</v>
      </c>
    </row>
    <row r="1575" spans="1:8">
      <c r="A1575" s="12">
        <v>10</v>
      </c>
      <c r="B1575" s="12">
        <v>10410</v>
      </c>
      <c r="C1575" s="13">
        <v>6380</v>
      </c>
      <c r="E1575" s="12" t="s">
        <v>220</v>
      </c>
      <c r="F1575" s="14">
        <v>1500</v>
      </c>
      <c r="G1575" s="15">
        <v>14100000</v>
      </c>
      <c r="H1575" s="15">
        <v>409110</v>
      </c>
    </row>
    <row r="1576" spans="1:8">
      <c r="A1576" s="12">
        <v>10</v>
      </c>
      <c r="B1576" s="12">
        <v>10410</v>
      </c>
      <c r="C1576" s="13" t="s">
        <v>1566</v>
      </c>
      <c r="E1576" s="12" t="s">
        <v>1567</v>
      </c>
      <c r="F1576" s="14">
        <v>0</v>
      </c>
      <c r="G1576" s="15">
        <v>14100000</v>
      </c>
      <c r="H1576" s="15">
        <v>415000</v>
      </c>
    </row>
    <row r="1577" spans="1:8">
      <c r="A1577" s="12">
        <v>10</v>
      </c>
      <c r="B1577" s="12">
        <v>10410</v>
      </c>
      <c r="C1577" s="13">
        <v>6620</v>
      </c>
      <c r="E1577" s="12" t="s">
        <v>221</v>
      </c>
      <c r="F1577" s="14">
        <v>0</v>
      </c>
      <c r="G1577" s="15">
        <v>14100000</v>
      </c>
      <c r="H1577" s="15">
        <v>419000</v>
      </c>
    </row>
    <row r="1578" spans="1:8">
      <c r="A1578" s="12">
        <v>10</v>
      </c>
      <c r="B1578" s="12">
        <v>10410</v>
      </c>
      <c r="C1578" s="13">
        <v>6724</v>
      </c>
      <c r="E1578" s="12" t="s">
        <v>114</v>
      </c>
      <c r="F1578" s="14">
        <v>798</v>
      </c>
      <c r="G1578" s="15">
        <v>14100000</v>
      </c>
      <c r="H1578" s="15">
        <v>428500</v>
      </c>
    </row>
    <row r="1579" spans="1:8">
      <c r="A1579" s="12">
        <v>10</v>
      </c>
      <c r="B1579" s="12">
        <v>10410</v>
      </c>
      <c r="C1579" s="13">
        <v>6810</v>
      </c>
      <c r="E1579" s="12" t="s">
        <v>346</v>
      </c>
      <c r="F1579" s="14">
        <v>150</v>
      </c>
      <c r="G1579" s="15">
        <v>14100000</v>
      </c>
      <c r="H1579" s="15">
        <v>431000</v>
      </c>
    </row>
    <row r="1580" spans="1:8">
      <c r="A1580" s="12">
        <v>10</v>
      </c>
      <c r="B1580" s="12">
        <v>10410</v>
      </c>
      <c r="C1580" s="13">
        <v>6840</v>
      </c>
      <c r="E1580" s="12" t="s">
        <v>222</v>
      </c>
      <c r="F1580" s="14">
        <v>100</v>
      </c>
      <c r="G1580" s="15">
        <v>14100000</v>
      </c>
      <c r="H1580" s="15">
        <v>432000</v>
      </c>
    </row>
    <row r="1581" spans="1:8">
      <c r="A1581" s="12">
        <v>10</v>
      </c>
      <c r="B1581" s="12">
        <v>10410</v>
      </c>
      <c r="C1581" s="13">
        <v>6900</v>
      </c>
      <c r="E1581" s="12" t="s">
        <v>115</v>
      </c>
      <c r="F1581" s="14">
        <v>1050</v>
      </c>
      <c r="G1581" s="15">
        <v>14100000</v>
      </c>
      <c r="H1581" s="15">
        <v>435000</v>
      </c>
    </row>
    <row r="1582" spans="1:8">
      <c r="A1582" s="12">
        <v>10</v>
      </c>
      <c r="B1582" s="12">
        <v>10410</v>
      </c>
      <c r="C1582" s="13">
        <v>6912</v>
      </c>
      <c r="E1582" s="12" t="s">
        <v>116</v>
      </c>
      <c r="F1582" s="14">
        <v>5956</v>
      </c>
      <c r="G1582" s="15">
        <v>14100000</v>
      </c>
      <c r="H1582" s="15">
        <v>436000</v>
      </c>
    </row>
    <row r="1583" spans="1:8">
      <c r="A1583" s="12">
        <v>10</v>
      </c>
      <c r="B1583" s="12">
        <v>10410</v>
      </c>
      <c r="C1583" s="13">
        <v>6930</v>
      </c>
      <c r="E1583" s="12" t="s">
        <v>137</v>
      </c>
      <c r="F1583" s="14">
        <v>1200</v>
      </c>
      <c r="G1583" s="15">
        <v>14100000</v>
      </c>
      <c r="H1583" s="15">
        <v>438000</v>
      </c>
    </row>
    <row r="1584" spans="1:8">
      <c r="A1584" s="12">
        <v>10</v>
      </c>
      <c r="B1584" s="12">
        <v>10410</v>
      </c>
      <c r="C1584" s="13">
        <v>6940</v>
      </c>
      <c r="E1584" s="12" t="s">
        <v>175</v>
      </c>
      <c r="F1584" s="14">
        <v>2100</v>
      </c>
      <c r="G1584" s="15">
        <v>14100000</v>
      </c>
      <c r="H1584" s="15">
        <v>438500</v>
      </c>
    </row>
    <row r="1585" spans="1:8">
      <c r="A1585" s="12">
        <v>10</v>
      </c>
      <c r="B1585" s="12">
        <v>10410</v>
      </c>
      <c r="C1585" s="13">
        <v>7010</v>
      </c>
      <c r="E1585" s="12" t="s">
        <v>122</v>
      </c>
      <c r="F1585" s="14">
        <v>1200</v>
      </c>
      <c r="G1585" s="15">
        <v>14100000</v>
      </c>
      <c r="H1585" s="15">
        <v>441500</v>
      </c>
    </row>
    <row r="1586" spans="1:8">
      <c r="A1586" s="12">
        <v>10</v>
      </c>
      <c r="B1586" s="12">
        <v>10410</v>
      </c>
      <c r="C1586" s="13">
        <v>7013</v>
      </c>
      <c r="E1586" s="12" t="s">
        <v>123</v>
      </c>
      <c r="F1586" s="14">
        <v>2500</v>
      </c>
      <c r="G1586" s="15">
        <v>14100000</v>
      </c>
      <c r="H1586" s="15">
        <v>442500</v>
      </c>
    </row>
    <row r="1587" spans="1:8">
      <c r="A1587" s="12">
        <v>10</v>
      </c>
      <c r="B1587" s="12">
        <v>10410</v>
      </c>
      <c r="C1587" s="13">
        <v>7015</v>
      </c>
      <c r="E1587" s="12" t="s">
        <v>124</v>
      </c>
      <c r="F1587" s="14">
        <v>500</v>
      </c>
      <c r="G1587" s="15">
        <v>14100000</v>
      </c>
      <c r="H1587" s="15">
        <v>443000</v>
      </c>
    </row>
    <row r="1588" spans="1:8">
      <c r="A1588" s="12">
        <v>10</v>
      </c>
      <c r="B1588" s="12">
        <v>10410</v>
      </c>
      <c r="C1588" s="13">
        <v>7020</v>
      </c>
      <c r="E1588" s="12" t="s">
        <v>125</v>
      </c>
      <c r="F1588" s="14">
        <v>7500</v>
      </c>
      <c r="G1588" s="15">
        <v>14100000</v>
      </c>
      <c r="H1588" s="15">
        <v>443500</v>
      </c>
    </row>
    <row r="1589" spans="1:8">
      <c r="A1589" s="12">
        <v>10</v>
      </c>
      <c r="B1589" s="12">
        <v>10410</v>
      </c>
      <c r="C1589" s="13">
        <v>7030</v>
      </c>
      <c r="E1589" s="12" t="s">
        <v>126</v>
      </c>
      <c r="F1589" s="14">
        <v>750</v>
      </c>
      <c r="G1589" s="15">
        <v>14100000</v>
      </c>
      <c r="H1589" s="15">
        <v>444000</v>
      </c>
    </row>
    <row r="1590" spans="1:8">
      <c r="A1590" s="12">
        <v>10</v>
      </c>
      <c r="B1590" s="12">
        <v>10410</v>
      </c>
      <c r="C1590" s="13">
        <v>7040</v>
      </c>
      <c r="E1590" s="12" t="s">
        <v>127</v>
      </c>
      <c r="F1590" s="14">
        <v>3000</v>
      </c>
      <c r="G1590" s="15">
        <v>14100000</v>
      </c>
      <c r="H1590" s="15">
        <v>444500</v>
      </c>
    </row>
    <row r="1591" spans="1:8">
      <c r="A1591" s="12">
        <v>10</v>
      </c>
      <c r="B1591" s="12">
        <v>10410</v>
      </c>
      <c r="C1591" s="13">
        <v>7110</v>
      </c>
      <c r="E1591" s="12" t="s">
        <v>128</v>
      </c>
      <c r="F1591" s="14">
        <v>0</v>
      </c>
      <c r="G1591" s="15">
        <v>14100000</v>
      </c>
      <c r="H1591" s="15">
        <v>451000</v>
      </c>
    </row>
    <row r="1593" spans="1:8">
      <c r="B1593" s="12" t="s">
        <v>1568</v>
      </c>
    </row>
    <row r="1594" spans="1:8">
      <c r="A1594" s="12">
        <v>10</v>
      </c>
      <c r="B1594" s="12">
        <v>10411</v>
      </c>
      <c r="C1594" s="13">
        <v>6913</v>
      </c>
      <c r="E1594" s="12" t="s">
        <v>1569</v>
      </c>
      <c r="F1594" s="14">
        <v>5400</v>
      </c>
      <c r="G1594" s="15">
        <v>12200000</v>
      </c>
      <c r="H1594" s="15">
        <v>436510</v>
      </c>
    </row>
    <row r="1595" spans="1:8">
      <c r="A1595" s="12">
        <v>10</v>
      </c>
      <c r="B1595" s="12">
        <v>10411</v>
      </c>
      <c r="C1595" s="13" t="s">
        <v>1570</v>
      </c>
      <c r="E1595" s="12" t="s">
        <v>1571</v>
      </c>
      <c r="F1595" s="14">
        <v>60000</v>
      </c>
      <c r="G1595" s="15">
        <v>12200000</v>
      </c>
      <c r="H1595" s="15">
        <v>436515</v>
      </c>
    </row>
    <row r="1596" spans="1:8">
      <c r="A1596" s="12">
        <v>10</v>
      </c>
      <c r="B1596" s="12">
        <v>10411</v>
      </c>
      <c r="C1596" s="13" t="s">
        <v>1572</v>
      </c>
      <c r="E1596" s="12" t="s">
        <v>1573</v>
      </c>
      <c r="F1596" s="14">
        <v>7200</v>
      </c>
      <c r="G1596" s="15">
        <v>12200000</v>
      </c>
      <c r="H1596" s="15">
        <v>436520</v>
      </c>
    </row>
    <row r="1598" spans="1:8">
      <c r="B1598" s="12" t="s">
        <v>1574</v>
      </c>
    </row>
    <row r="1599" spans="1:8">
      <c r="A1599" s="12">
        <v>10</v>
      </c>
      <c r="B1599" s="12">
        <v>10420</v>
      </c>
      <c r="C1599" s="13" t="s">
        <v>1575</v>
      </c>
      <c r="E1599" s="12" t="s">
        <v>1576</v>
      </c>
      <c r="F1599" s="14">
        <v>-75000</v>
      </c>
      <c r="G1599" s="15">
        <v>160910</v>
      </c>
      <c r="H1599" s="15">
        <v>306055</v>
      </c>
    </row>
    <row r="1600" spans="1:8">
      <c r="A1600" s="12">
        <v>10</v>
      </c>
      <c r="B1600" s="12">
        <v>10420</v>
      </c>
      <c r="C1600" s="13" t="s">
        <v>1577</v>
      </c>
      <c r="E1600" s="12" t="s">
        <v>1578</v>
      </c>
      <c r="F1600" s="14">
        <v>-200</v>
      </c>
      <c r="G1600" s="15">
        <v>160910</v>
      </c>
      <c r="H1600" s="15">
        <v>306060</v>
      </c>
    </row>
    <row r="1601" spans="1:8">
      <c r="A1601" s="12">
        <v>10</v>
      </c>
      <c r="B1601" s="12">
        <v>10420</v>
      </c>
      <c r="C1601" s="13" t="s">
        <v>1579</v>
      </c>
      <c r="E1601" s="12" t="s">
        <v>1580</v>
      </c>
      <c r="F1601" s="14">
        <v>-200</v>
      </c>
      <c r="G1601" s="15">
        <v>160910</v>
      </c>
      <c r="H1601" s="15">
        <v>306065</v>
      </c>
    </row>
    <row r="1602" spans="1:8">
      <c r="A1602" s="12">
        <v>10</v>
      </c>
      <c r="B1602" s="12">
        <v>10420</v>
      </c>
      <c r="C1602" s="13">
        <v>4510</v>
      </c>
      <c r="E1602" s="12" t="s">
        <v>1581</v>
      </c>
      <c r="F1602" s="14">
        <v>-103000</v>
      </c>
      <c r="G1602" s="15">
        <v>160910</v>
      </c>
      <c r="H1602" s="15">
        <v>311300</v>
      </c>
    </row>
    <row r="1603" spans="1:8">
      <c r="A1603" s="12">
        <v>10</v>
      </c>
      <c r="B1603" s="12">
        <v>10420</v>
      </c>
      <c r="C1603" s="13">
        <v>4515</v>
      </c>
      <c r="E1603" s="12" t="s">
        <v>1582</v>
      </c>
      <c r="F1603" s="14">
        <v>-6000</v>
      </c>
      <c r="G1603" s="15">
        <v>160910</v>
      </c>
      <c r="H1603" s="15">
        <v>311310</v>
      </c>
    </row>
    <row r="1604" spans="1:8">
      <c r="A1604" s="12">
        <v>10</v>
      </c>
      <c r="B1604" s="12">
        <v>10420</v>
      </c>
      <c r="C1604" s="13">
        <v>4525</v>
      </c>
      <c r="E1604" s="12" t="s">
        <v>1583</v>
      </c>
      <c r="F1604" s="14">
        <v>0</v>
      </c>
      <c r="G1604" s="15">
        <v>160910</v>
      </c>
      <c r="H1604" s="15">
        <v>311340</v>
      </c>
    </row>
    <row r="1605" spans="1:8">
      <c r="A1605" s="12">
        <v>10</v>
      </c>
      <c r="B1605" s="12">
        <v>10420</v>
      </c>
      <c r="C1605" s="13">
        <v>4550</v>
      </c>
      <c r="E1605" s="12" t="s">
        <v>1584</v>
      </c>
      <c r="F1605" s="14">
        <v>0</v>
      </c>
      <c r="G1605" s="15">
        <v>160910</v>
      </c>
      <c r="H1605" s="15">
        <v>311390</v>
      </c>
    </row>
    <row r="1606" spans="1:8">
      <c r="A1606" s="12">
        <v>10</v>
      </c>
      <c r="B1606" s="12">
        <v>10420</v>
      </c>
      <c r="C1606" s="13">
        <v>4560</v>
      </c>
      <c r="E1606" s="12" t="s">
        <v>1585</v>
      </c>
      <c r="F1606" s="14">
        <v>-85000</v>
      </c>
      <c r="G1606" s="15">
        <v>160910</v>
      </c>
      <c r="H1606" s="15">
        <v>311410</v>
      </c>
    </row>
    <row r="1607" spans="1:8">
      <c r="A1607" s="12">
        <v>10</v>
      </c>
      <c r="B1607" s="12">
        <v>10420</v>
      </c>
      <c r="C1607" s="13">
        <v>5695</v>
      </c>
      <c r="E1607" s="12" t="s">
        <v>1586</v>
      </c>
      <c r="F1607" s="14">
        <v>0</v>
      </c>
      <c r="G1607" s="15">
        <v>160910</v>
      </c>
      <c r="H1607" s="15">
        <v>324535</v>
      </c>
    </row>
    <row r="1608" spans="1:8">
      <c r="A1608" s="12">
        <v>10</v>
      </c>
      <c r="B1608" s="12">
        <v>10420</v>
      </c>
      <c r="C1608" s="13">
        <v>6120</v>
      </c>
      <c r="E1608" s="12" t="s">
        <v>107</v>
      </c>
      <c r="F1608" s="14">
        <v>408520</v>
      </c>
      <c r="G1608" s="15">
        <v>160910</v>
      </c>
      <c r="H1608" s="15">
        <v>401000</v>
      </c>
    </row>
    <row r="1609" spans="1:8">
      <c r="A1609" s="12">
        <v>10</v>
      </c>
      <c r="B1609" s="12">
        <v>10420</v>
      </c>
      <c r="C1609" s="13">
        <v>6125</v>
      </c>
      <c r="E1609" s="12" t="s">
        <v>191</v>
      </c>
      <c r="F1609" s="14">
        <v>880</v>
      </c>
      <c r="G1609" s="15">
        <v>160910</v>
      </c>
      <c r="H1609" s="15">
        <v>401125</v>
      </c>
    </row>
    <row r="1610" spans="1:8">
      <c r="A1610" s="12">
        <v>10</v>
      </c>
      <c r="B1610" s="12">
        <v>10420</v>
      </c>
      <c r="C1610" s="13">
        <v>6210</v>
      </c>
      <c r="E1610" s="12" t="s">
        <v>108</v>
      </c>
      <c r="F1610" s="14">
        <v>12769</v>
      </c>
      <c r="G1610" s="15">
        <v>160910</v>
      </c>
      <c r="H1610" s="15">
        <v>402210</v>
      </c>
    </row>
    <row r="1611" spans="1:8">
      <c r="A1611" s="12">
        <v>10</v>
      </c>
      <c r="B1611" s="12">
        <v>10420</v>
      </c>
      <c r="C1611" s="13">
        <v>6220</v>
      </c>
      <c r="E1611" s="12" t="s">
        <v>109</v>
      </c>
      <c r="F1611" s="14">
        <v>31319</v>
      </c>
      <c r="G1611" s="15">
        <v>160910</v>
      </c>
      <c r="H1611" s="15">
        <v>402220</v>
      </c>
    </row>
    <row r="1612" spans="1:8">
      <c r="A1612" s="12">
        <v>10</v>
      </c>
      <c r="B1612" s="12">
        <v>10420</v>
      </c>
      <c r="C1612" s="13">
        <v>6230</v>
      </c>
      <c r="E1612" s="12" t="s">
        <v>110</v>
      </c>
      <c r="F1612" s="14">
        <v>33981</v>
      </c>
      <c r="G1612" s="15">
        <v>160910</v>
      </c>
      <c r="H1612" s="15">
        <v>402230</v>
      </c>
    </row>
    <row r="1613" spans="1:8">
      <c r="A1613" s="12">
        <v>10</v>
      </c>
      <c r="B1613" s="12">
        <v>10420</v>
      </c>
      <c r="C1613" s="13">
        <v>6240</v>
      </c>
      <c r="E1613" s="12" t="s">
        <v>136</v>
      </c>
      <c r="F1613" s="14">
        <v>2864</v>
      </c>
      <c r="G1613" s="15">
        <v>160910</v>
      </c>
      <c r="H1613" s="15">
        <v>402240</v>
      </c>
    </row>
    <row r="1614" spans="1:8">
      <c r="A1614" s="12">
        <v>10</v>
      </c>
      <c r="B1614" s="12">
        <v>10420</v>
      </c>
      <c r="C1614" s="13">
        <v>6260</v>
      </c>
      <c r="E1614" s="12" t="s">
        <v>111</v>
      </c>
      <c r="F1614" s="14">
        <v>70206</v>
      </c>
      <c r="G1614" s="15">
        <v>160910</v>
      </c>
      <c r="H1614" s="15">
        <v>402260</v>
      </c>
    </row>
    <row r="1615" spans="1:8">
      <c r="A1615" s="12">
        <v>10</v>
      </c>
      <c r="B1615" s="12">
        <v>10420</v>
      </c>
      <c r="C1615" s="13">
        <v>6270</v>
      </c>
      <c r="E1615" s="12" t="s">
        <v>112</v>
      </c>
      <c r="F1615" s="14">
        <v>2039</v>
      </c>
      <c r="G1615" s="15">
        <v>160910</v>
      </c>
      <c r="H1615" s="15">
        <v>402270</v>
      </c>
    </row>
    <row r="1616" spans="1:8">
      <c r="A1616" s="12">
        <v>10</v>
      </c>
      <c r="B1616" s="12">
        <v>10420</v>
      </c>
      <c r="C1616" s="13">
        <v>6320</v>
      </c>
      <c r="E1616" s="12" t="s">
        <v>98</v>
      </c>
      <c r="F1616" s="14">
        <v>0</v>
      </c>
      <c r="G1616" s="15">
        <v>160910</v>
      </c>
      <c r="H1616" s="15">
        <v>404500</v>
      </c>
    </row>
    <row r="1617" spans="1:8">
      <c r="A1617" s="12">
        <v>10</v>
      </c>
      <c r="B1617" s="12">
        <v>10420</v>
      </c>
      <c r="C1617" s="13">
        <v>6490</v>
      </c>
      <c r="E1617" s="12" t="s">
        <v>171</v>
      </c>
      <c r="F1617" s="14">
        <v>44550</v>
      </c>
      <c r="G1617" s="15">
        <v>160910</v>
      </c>
      <c r="H1617" s="15">
        <v>416500</v>
      </c>
    </row>
    <row r="1618" spans="1:8">
      <c r="A1618" s="12">
        <v>10</v>
      </c>
      <c r="B1618" s="12">
        <v>10420</v>
      </c>
      <c r="C1618" s="13">
        <v>6640</v>
      </c>
      <c r="E1618" s="12" t="s">
        <v>232</v>
      </c>
      <c r="F1618" s="14">
        <v>22775</v>
      </c>
      <c r="G1618" s="15">
        <v>160910</v>
      </c>
      <c r="H1618" s="15">
        <v>421000</v>
      </c>
    </row>
    <row r="1619" spans="1:8">
      <c r="A1619" s="12">
        <v>10</v>
      </c>
      <c r="B1619" s="12">
        <v>10420</v>
      </c>
      <c r="C1619" s="13">
        <v>6724</v>
      </c>
      <c r="E1619" s="12" t="s">
        <v>114</v>
      </c>
      <c r="F1619" s="14">
        <v>621</v>
      </c>
      <c r="G1619" s="15">
        <v>160910</v>
      </c>
      <c r="H1619" s="15">
        <v>428500</v>
      </c>
    </row>
    <row r="1620" spans="1:8">
      <c r="A1620" s="12">
        <v>10</v>
      </c>
      <c r="B1620" s="12">
        <v>10420</v>
      </c>
      <c r="C1620" s="13">
        <v>6870</v>
      </c>
      <c r="E1620" s="12" t="s">
        <v>174</v>
      </c>
      <c r="F1620" s="14">
        <v>6000</v>
      </c>
      <c r="G1620" s="15">
        <v>160910</v>
      </c>
      <c r="H1620" s="15">
        <v>433750</v>
      </c>
    </row>
    <row r="1621" spans="1:8">
      <c r="A1621" s="12">
        <v>10</v>
      </c>
      <c r="B1621" s="12">
        <v>10420</v>
      </c>
      <c r="C1621" s="13">
        <v>6900</v>
      </c>
      <c r="E1621" s="12" t="s">
        <v>115</v>
      </c>
      <c r="F1621" s="14">
        <v>400</v>
      </c>
      <c r="G1621" s="15">
        <v>160910</v>
      </c>
      <c r="H1621" s="15">
        <v>435000</v>
      </c>
    </row>
    <row r="1622" spans="1:8">
      <c r="A1622" s="12">
        <v>10</v>
      </c>
      <c r="B1622" s="12">
        <v>10420</v>
      </c>
      <c r="C1622" s="13">
        <v>6912</v>
      </c>
      <c r="E1622" s="12" t="s">
        <v>116</v>
      </c>
      <c r="F1622" s="14">
        <v>8118</v>
      </c>
      <c r="G1622" s="15">
        <v>160910</v>
      </c>
      <c r="H1622" s="15">
        <v>436000</v>
      </c>
    </row>
    <row r="1623" spans="1:8">
      <c r="A1623" s="12">
        <v>10</v>
      </c>
      <c r="B1623" s="12">
        <v>10420</v>
      </c>
      <c r="C1623" s="13">
        <v>6930</v>
      </c>
      <c r="E1623" s="12" t="s">
        <v>137</v>
      </c>
      <c r="F1623" s="14">
        <v>4000</v>
      </c>
      <c r="G1623" s="15">
        <v>160910</v>
      </c>
      <c r="H1623" s="15">
        <v>438000</v>
      </c>
    </row>
    <row r="1624" spans="1:8">
      <c r="A1624" s="12">
        <v>10</v>
      </c>
      <c r="B1624" s="12">
        <v>10420</v>
      </c>
      <c r="C1624" s="13" t="s">
        <v>1587</v>
      </c>
      <c r="E1624" s="12" t="s">
        <v>1588</v>
      </c>
      <c r="F1624" s="14">
        <v>1900</v>
      </c>
      <c r="G1624" s="15">
        <v>160910</v>
      </c>
      <c r="H1624" s="15">
        <v>438100</v>
      </c>
    </row>
    <row r="1625" spans="1:8">
      <c r="A1625" s="12">
        <v>10</v>
      </c>
      <c r="B1625" s="12">
        <v>10420</v>
      </c>
      <c r="C1625" s="13">
        <v>6940</v>
      </c>
      <c r="E1625" s="12" t="s">
        <v>175</v>
      </c>
      <c r="F1625" s="14">
        <v>1750</v>
      </c>
      <c r="G1625" s="15">
        <v>160910</v>
      </c>
      <c r="H1625" s="15">
        <v>438500</v>
      </c>
    </row>
    <row r="1626" spans="1:8">
      <c r="A1626" s="12">
        <v>10</v>
      </c>
      <c r="B1626" s="12">
        <v>10420</v>
      </c>
      <c r="C1626" s="13">
        <v>7010</v>
      </c>
      <c r="E1626" s="12" t="s">
        <v>122</v>
      </c>
      <c r="F1626" s="14">
        <v>1800</v>
      </c>
      <c r="G1626" s="15">
        <v>160910</v>
      </c>
      <c r="H1626" s="15">
        <v>441500</v>
      </c>
    </row>
    <row r="1627" spans="1:8">
      <c r="A1627" s="12">
        <v>10</v>
      </c>
      <c r="B1627" s="12">
        <v>10420</v>
      </c>
      <c r="C1627" s="13">
        <v>7012</v>
      </c>
      <c r="E1627" s="12" t="s">
        <v>164</v>
      </c>
      <c r="F1627" s="14">
        <v>0</v>
      </c>
      <c r="G1627" s="15">
        <v>160910</v>
      </c>
      <c r="H1627" s="15">
        <v>442000</v>
      </c>
    </row>
    <row r="1628" spans="1:8">
      <c r="A1628" s="12">
        <v>10</v>
      </c>
      <c r="B1628" s="12">
        <v>10420</v>
      </c>
      <c r="C1628" s="13">
        <v>7013</v>
      </c>
      <c r="E1628" s="12" t="s">
        <v>123</v>
      </c>
      <c r="F1628" s="14">
        <v>2000</v>
      </c>
      <c r="G1628" s="15">
        <v>160910</v>
      </c>
      <c r="H1628" s="15">
        <v>442500</v>
      </c>
    </row>
    <row r="1629" spans="1:8">
      <c r="A1629" s="12">
        <v>10</v>
      </c>
      <c r="B1629" s="12">
        <v>10420</v>
      </c>
      <c r="C1629" s="13">
        <v>7015</v>
      </c>
      <c r="E1629" s="12" t="s">
        <v>124</v>
      </c>
      <c r="F1629" s="14">
        <v>275</v>
      </c>
      <c r="G1629" s="15">
        <v>160910</v>
      </c>
      <c r="H1629" s="15">
        <v>443000</v>
      </c>
    </row>
    <row r="1630" spans="1:8">
      <c r="A1630" s="12">
        <v>10</v>
      </c>
      <c r="B1630" s="12">
        <v>10420</v>
      </c>
      <c r="C1630" s="13">
        <v>7020</v>
      </c>
      <c r="E1630" s="12" t="s">
        <v>125</v>
      </c>
      <c r="F1630" s="14">
        <v>325</v>
      </c>
      <c r="G1630" s="15">
        <v>160910</v>
      </c>
      <c r="H1630" s="15">
        <v>443500</v>
      </c>
    </row>
    <row r="1631" spans="1:8">
      <c r="A1631" s="12">
        <v>10</v>
      </c>
      <c r="B1631" s="12">
        <v>10420</v>
      </c>
      <c r="C1631" s="13">
        <v>7030</v>
      </c>
      <c r="E1631" s="12" t="s">
        <v>126</v>
      </c>
      <c r="F1631" s="14">
        <v>3500</v>
      </c>
      <c r="G1631" s="15">
        <v>160910</v>
      </c>
      <c r="H1631" s="15">
        <v>444000</v>
      </c>
    </row>
    <row r="1632" spans="1:8">
      <c r="A1632" s="12">
        <v>10</v>
      </c>
      <c r="B1632" s="12">
        <v>10420</v>
      </c>
      <c r="C1632" s="13">
        <v>7040</v>
      </c>
      <c r="E1632" s="12" t="s">
        <v>127</v>
      </c>
      <c r="F1632" s="14">
        <v>1000</v>
      </c>
      <c r="G1632" s="15">
        <v>160910</v>
      </c>
      <c r="H1632" s="15">
        <v>444500</v>
      </c>
    </row>
    <row r="1633" spans="1:8">
      <c r="A1633" s="12">
        <v>10</v>
      </c>
      <c r="B1633" s="12">
        <v>10420</v>
      </c>
      <c r="C1633" s="13">
        <v>7075</v>
      </c>
      <c r="E1633" s="12" t="s">
        <v>1589</v>
      </c>
      <c r="F1633" s="14">
        <v>1050</v>
      </c>
      <c r="G1633" s="15">
        <v>160910</v>
      </c>
      <c r="H1633" s="15">
        <v>433000</v>
      </c>
    </row>
    <row r="1634" spans="1:8">
      <c r="A1634" s="12">
        <v>10</v>
      </c>
      <c r="B1634" s="12">
        <v>10420</v>
      </c>
      <c r="C1634" s="13">
        <v>7110</v>
      </c>
      <c r="E1634" s="12" t="s">
        <v>128</v>
      </c>
      <c r="F1634" s="14">
        <v>1485</v>
      </c>
      <c r="G1634" s="15">
        <v>160910</v>
      </c>
      <c r="H1634" s="15">
        <v>451000</v>
      </c>
    </row>
    <row r="1635" spans="1:8">
      <c r="A1635" s="12">
        <v>10</v>
      </c>
      <c r="B1635" s="12">
        <v>10420</v>
      </c>
      <c r="C1635" s="13" t="s">
        <v>1590</v>
      </c>
      <c r="E1635" s="12" t="s">
        <v>1591</v>
      </c>
      <c r="F1635" s="14">
        <v>0</v>
      </c>
      <c r="G1635" s="15">
        <v>160910</v>
      </c>
      <c r="H1635" s="15">
        <v>405000</v>
      </c>
    </row>
    <row r="1637" spans="1:8">
      <c r="B1637" s="12" t="s">
        <v>1592</v>
      </c>
    </row>
    <row r="1638" spans="1:8">
      <c r="A1638" s="12">
        <v>10</v>
      </c>
      <c r="B1638" s="12">
        <v>10421</v>
      </c>
      <c r="C1638" s="13">
        <v>3165</v>
      </c>
      <c r="E1638" s="12" t="s">
        <v>1593</v>
      </c>
      <c r="F1638" s="14">
        <v>0</v>
      </c>
      <c r="G1638" s="15">
        <v>14900000</v>
      </c>
      <c r="H1638" s="15">
        <v>304220</v>
      </c>
    </row>
    <row r="1639" spans="1:8">
      <c r="A1639" s="12">
        <v>10</v>
      </c>
      <c r="B1639" s="12">
        <v>10421</v>
      </c>
      <c r="C1639" s="13" t="s">
        <v>1594</v>
      </c>
      <c r="E1639" s="12" t="s">
        <v>1595</v>
      </c>
      <c r="F1639" s="14">
        <v>0</v>
      </c>
      <c r="G1639" s="15">
        <v>14900000</v>
      </c>
      <c r="H1639" s="15">
        <v>304220</v>
      </c>
    </row>
    <row r="1640" spans="1:8">
      <c r="A1640" s="12">
        <v>10</v>
      </c>
      <c r="B1640" s="12">
        <v>10421</v>
      </c>
      <c r="C1640" s="13" t="s">
        <v>1596</v>
      </c>
      <c r="E1640" s="12" t="s">
        <v>1597</v>
      </c>
      <c r="F1640" s="14">
        <v>0</v>
      </c>
      <c r="G1640" s="15">
        <v>14900000</v>
      </c>
      <c r="H1640" s="15">
        <v>304220</v>
      </c>
    </row>
    <row r="1641" spans="1:8">
      <c r="A1641" s="12">
        <v>10</v>
      </c>
      <c r="B1641" s="12">
        <v>10421</v>
      </c>
      <c r="C1641" s="13" t="s">
        <v>1598</v>
      </c>
      <c r="E1641" s="12" t="s">
        <v>1599</v>
      </c>
      <c r="F1641" s="14">
        <v>0</v>
      </c>
      <c r="G1641" s="15">
        <v>14900000</v>
      </c>
      <c r="H1641" s="15">
        <v>404500</v>
      </c>
    </row>
    <row r="1642" spans="1:8">
      <c r="A1642" s="12">
        <v>10</v>
      </c>
      <c r="B1642" s="12">
        <v>10421</v>
      </c>
      <c r="C1642" s="13" t="s">
        <v>1600</v>
      </c>
      <c r="E1642" s="12" t="s">
        <v>1601</v>
      </c>
      <c r="F1642" s="14">
        <v>0</v>
      </c>
      <c r="G1642" s="15">
        <v>14900000</v>
      </c>
      <c r="H1642" s="15">
        <v>404500</v>
      </c>
    </row>
    <row r="1643" spans="1:8">
      <c r="A1643" s="12">
        <v>10</v>
      </c>
      <c r="B1643" s="12">
        <v>10421</v>
      </c>
      <c r="C1643" s="13" t="s">
        <v>1602</v>
      </c>
      <c r="E1643" s="12" t="s">
        <v>1603</v>
      </c>
      <c r="F1643" s="14">
        <v>0</v>
      </c>
      <c r="G1643" s="15">
        <v>14900000</v>
      </c>
      <c r="H1643" s="15">
        <v>404500</v>
      </c>
    </row>
    <row r="1645" spans="1:8">
      <c r="B1645" s="12" t="s">
        <v>1604</v>
      </c>
    </row>
    <row r="1646" spans="1:8">
      <c r="A1646" s="12">
        <v>10</v>
      </c>
      <c r="B1646" s="12">
        <v>10423</v>
      </c>
      <c r="C1646" s="13">
        <v>5324</v>
      </c>
      <c r="E1646" s="12" t="s">
        <v>1605</v>
      </c>
      <c r="F1646" s="14">
        <v>0</v>
      </c>
      <c r="G1646" s="15">
        <v>160911</v>
      </c>
      <c r="H1646" s="15">
        <v>324520</v>
      </c>
    </row>
    <row r="1647" spans="1:8">
      <c r="A1647" s="12">
        <v>10</v>
      </c>
      <c r="B1647" s="12">
        <v>10423</v>
      </c>
      <c r="C1647" s="13">
        <v>6920</v>
      </c>
      <c r="E1647" s="12" t="s">
        <v>117</v>
      </c>
      <c r="F1647" s="14">
        <v>0</v>
      </c>
      <c r="G1647" s="15">
        <v>160911</v>
      </c>
      <c r="H1647" s="15">
        <v>437500</v>
      </c>
    </row>
    <row r="1649" spans="1:8">
      <c r="B1649" s="12" t="s">
        <v>1606</v>
      </c>
    </row>
    <row r="1650" spans="1:8">
      <c r="A1650" s="12">
        <v>10</v>
      </c>
      <c r="B1650" s="12">
        <v>10424</v>
      </c>
      <c r="C1650" s="13">
        <v>6320</v>
      </c>
      <c r="E1650" s="12" t="s">
        <v>98</v>
      </c>
      <c r="F1650" s="14">
        <v>109500</v>
      </c>
      <c r="G1650" s="15">
        <v>14700000</v>
      </c>
      <c r="H1650" s="15">
        <v>404500</v>
      </c>
    </row>
    <row r="1651" spans="1:8">
      <c r="A1651" s="12">
        <v>10</v>
      </c>
      <c r="B1651" s="12">
        <v>10424</v>
      </c>
      <c r="C1651" s="13" t="s">
        <v>192</v>
      </c>
      <c r="E1651" s="12" t="s">
        <v>1607</v>
      </c>
      <c r="F1651" s="14">
        <v>10000</v>
      </c>
      <c r="G1651" s="15">
        <v>14700000</v>
      </c>
      <c r="H1651" s="15">
        <v>404545</v>
      </c>
    </row>
    <row r="1652" spans="1:8">
      <c r="A1652" s="12">
        <v>10</v>
      </c>
      <c r="B1652" s="12">
        <v>10424</v>
      </c>
      <c r="C1652" s="13" t="s">
        <v>1608</v>
      </c>
      <c r="E1652" s="12" t="s">
        <v>1609</v>
      </c>
      <c r="F1652" s="14">
        <v>25000</v>
      </c>
      <c r="G1652" s="15">
        <v>14700000</v>
      </c>
      <c r="H1652" s="15">
        <v>404550</v>
      </c>
    </row>
    <row r="1653" spans="1:8">
      <c r="A1653" s="12">
        <v>10</v>
      </c>
      <c r="B1653" s="12">
        <v>10424</v>
      </c>
      <c r="C1653" s="13" t="s">
        <v>1610</v>
      </c>
      <c r="E1653" s="12" t="s">
        <v>1611</v>
      </c>
      <c r="F1653" s="14">
        <v>25000</v>
      </c>
      <c r="G1653" s="15">
        <v>14700000</v>
      </c>
      <c r="H1653" s="15">
        <v>404555</v>
      </c>
    </row>
    <row r="1654" spans="1:8">
      <c r="A1654" s="12">
        <v>10</v>
      </c>
      <c r="B1654" s="12">
        <v>10424</v>
      </c>
      <c r="C1654" s="13" t="s">
        <v>1612</v>
      </c>
      <c r="E1654" s="12" t="s">
        <v>1613</v>
      </c>
      <c r="F1654" s="14">
        <v>25000</v>
      </c>
      <c r="G1654" s="15">
        <v>14700000</v>
      </c>
      <c r="H1654" s="15">
        <v>404560</v>
      </c>
    </row>
    <row r="1656" spans="1:8">
      <c r="B1656" s="12" t="s">
        <v>1614</v>
      </c>
    </row>
    <row r="1657" spans="1:8">
      <c r="A1657" s="12">
        <v>10</v>
      </c>
      <c r="B1657" s="12">
        <v>10440</v>
      </c>
      <c r="C1657" s="13" t="s">
        <v>1615</v>
      </c>
      <c r="E1657" s="12" t="s">
        <v>1616</v>
      </c>
      <c r="F1657" s="14">
        <v>-7500</v>
      </c>
      <c r="G1657" s="15">
        <v>160920</v>
      </c>
      <c r="H1657" s="15">
        <v>302175</v>
      </c>
    </row>
    <row r="1658" spans="1:8">
      <c r="A1658" s="12">
        <v>10</v>
      </c>
      <c r="B1658" s="12">
        <v>10440</v>
      </c>
      <c r="C1658" s="13">
        <v>3322</v>
      </c>
      <c r="E1658" s="12" t="s">
        <v>1617</v>
      </c>
      <c r="F1658" s="14">
        <v>-133559</v>
      </c>
      <c r="G1658" s="15">
        <v>160920</v>
      </c>
      <c r="H1658" s="15">
        <v>304125</v>
      </c>
    </row>
    <row r="1659" spans="1:8">
      <c r="A1659" s="12">
        <v>10</v>
      </c>
      <c r="B1659" s="12">
        <v>10440</v>
      </c>
      <c r="C1659" s="13">
        <v>3333</v>
      </c>
      <c r="E1659" s="12" t="s">
        <v>1618</v>
      </c>
      <c r="F1659" s="14">
        <v>-80000</v>
      </c>
      <c r="G1659" s="15">
        <v>160922</v>
      </c>
      <c r="H1659" s="15">
        <v>304000</v>
      </c>
    </row>
    <row r="1660" spans="1:8">
      <c r="A1660" s="12">
        <v>10</v>
      </c>
      <c r="B1660" s="12">
        <v>10440</v>
      </c>
      <c r="C1660" s="13">
        <v>4515</v>
      </c>
      <c r="E1660" s="12" t="s">
        <v>1619</v>
      </c>
      <c r="F1660" s="14">
        <v>-1200</v>
      </c>
      <c r="G1660" s="15">
        <v>160920</v>
      </c>
      <c r="H1660" s="15">
        <v>311310</v>
      </c>
    </row>
    <row r="1661" spans="1:8">
      <c r="A1661" s="12">
        <v>10</v>
      </c>
      <c r="B1661" s="12">
        <v>10440</v>
      </c>
      <c r="C1661" s="13">
        <v>4520</v>
      </c>
      <c r="E1661" s="12" t="s">
        <v>1620</v>
      </c>
      <c r="F1661" s="14">
        <v>-4000</v>
      </c>
      <c r="G1661" s="15">
        <v>160920</v>
      </c>
      <c r="H1661" s="15">
        <v>311320</v>
      </c>
    </row>
    <row r="1662" spans="1:8">
      <c r="A1662" s="12">
        <v>10</v>
      </c>
      <c r="B1662" s="12">
        <v>10440</v>
      </c>
      <c r="C1662" s="13">
        <v>4527</v>
      </c>
      <c r="E1662" s="12" t="s">
        <v>1621</v>
      </c>
      <c r="F1662" s="14">
        <v>0</v>
      </c>
      <c r="G1662" s="15">
        <v>160920</v>
      </c>
      <c r="H1662" s="15">
        <v>311350</v>
      </c>
    </row>
    <row r="1663" spans="1:8">
      <c r="A1663" s="12">
        <v>10</v>
      </c>
      <c r="B1663" s="12">
        <v>10440</v>
      </c>
      <c r="C1663" s="13">
        <v>4528</v>
      </c>
      <c r="E1663" s="12" t="s">
        <v>1622</v>
      </c>
      <c r="F1663" s="14">
        <v>0</v>
      </c>
      <c r="G1663" s="15">
        <v>160920</v>
      </c>
    </row>
    <row r="1664" spans="1:8">
      <c r="A1664" s="12">
        <v>10</v>
      </c>
      <c r="B1664" s="12">
        <v>10440</v>
      </c>
      <c r="C1664" s="13" t="s">
        <v>1623</v>
      </c>
      <c r="E1664" s="12" t="s">
        <v>1624</v>
      </c>
      <c r="F1664" s="14">
        <v>0</v>
      </c>
      <c r="G1664" s="15">
        <v>160920</v>
      </c>
      <c r="H1664" s="15">
        <v>324530</v>
      </c>
    </row>
    <row r="1665" spans="1:8">
      <c r="A1665" s="12">
        <v>10</v>
      </c>
      <c r="B1665" s="12">
        <v>10440</v>
      </c>
      <c r="C1665" s="13">
        <v>6120</v>
      </c>
      <c r="E1665" s="12" t="s">
        <v>107</v>
      </c>
      <c r="F1665" s="14">
        <v>133533</v>
      </c>
      <c r="G1665" s="15">
        <v>160920</v>
      </c>
      <c r="H1665" s="15">
        <v>401000</v>
      </c>
    </row>
    <row r="1666" spans="1:8">
      <c r="A1666" s="12">
        <v>10</v>
      </c>
      <c r="B1666" s="12">
        <v>10440</v>
      </c>
      <c r="C1666" s="13">
        <v>6210</v>
      </c>
      <c r="E1666" s="12" t="s">
        <v>108</v>
      </c>
      <c r="F1666" s="14">
        <v>4313</v>
      </c>
      <c r="G1666" s="15">
        <v>160920</v>
      </c>
      <c r="H1666" s="15">
        <v>402210</v>
      </c>
    </row>
    <row r="1667" spans="1:8">
      <c r="A1667" s="12">
        <v>10</v>
      </c>
      <c r="B1667" s="12">
        <v>10440</v>
      </c>
      <c r="C1667" s="13">
        <v>6220</v>
      </c>
      <c r="E1667" s="12" t="s">
        <v>109</v>
      </c>
      <c r="F1667" s="14">
        <v>10215</v>
      </c>
      <c r="G1667" s="15">
        <v>160920</v>
      </c>
      <c r="H1667" s="15">
        <v>402220</v>
      </c>
    </row>
    <row r="1668" spans="1:8">
      <c r="A1668" s="12">
        <v>10</v>
      </c>
      <c r="B1668" s="12">
        <v>10440</v>
      </c>
      <c r="C1668" s="13">
        <v>6230</v>
      </c>
      <c r="E1668" s="12" t="s">
        <v>110</v>
      </c>
      <c r="F1668" s="14">
        <v>11084</v>
      </c>
      <c r="G1668" s="15">
        <v>160920</v>
      </c>
      <c r="H1668" s="15">
        <v>402230</v>
      </c>
    </row>
    <row r="1669" spans="1:8">
      <c r="A1669" s="12">
        <v>10</v>
      </c>
      <c r="B1669" s="12">
        <v>10440</v>
      </c>
      <c r="C1669" s="13">
        <v>6240</v>
      </c>
      <c r="E1669" s="12" t="s">
        <v>136</v>
      </c>
      <c r="F1669" s="14">
        <v>934</v>
      </c>
      <c r="G1669" s="15">
        <v>160920</v>
      </c>
      <c r="H1669" s="15">
        <v>402240</v>
      </c>
    </row>
    <row r="1670" spans="1:8">
      <c r="A1670" s="12">
        <v>10</v>
      </c>
      <c r="B1670" s="12">
        <v>10440</v>
      </c>
      <c r="C1670" s="13">
        <v>6260</v>
      </c>
      <c r="E1670" s="12" t="s">
        <v>111</v>
      </c>
      <c r="F1670" s="14">
        <v>22466</v>
      </c>
      <c r="G1670" s="15">
        <v>160920</v>
      </c>
      <c r="H1670" s="15">
        <v>402260</v>
      </c>
    </row>
    <row r="1671" spans="1:8">
      <c r="A1671" s="12">
        <v>10</v>
      </c>
      <c r="B1671" s="12">
        <v>10440</v>
      </c>
      <c r="C1671" s="13">
        <v>6270</v>
      </c>
      <c r="E1671" s="12" t="s">
        <v>112</v>
      </c>
      <c r="F1671" s="14">
        <v>665</v>
      </c>
      <c r="G1671" s="15">
        <v>160920</v>
      </c>
      <c r="H1671" s="15">
        <v>402270</v>
      </c>
    </row>
    <row r="1672" spans="1:8">
      <c r="A1672" s="12">
        <v>10</v>
      </c>
      <c r="B1672" s="12">
        <v>10440</v>
      </c>
      <c r="C1672" s="13">
        <v>6490</v>
      </c>
      <c r="E1672" s="12" t="s">
        <v>171</v>
      </c>
      <c r="F1672" s="14">
        <v>54380</v>
      </c>
      <c r="G1672" s="15">
        <v>160920</v>
      </c>
      <c r="H1672" s="15">
        <v>416500</v>
      </c>
    </row>
    <row r="1673" spans="1:8">
      <c r="A1673" s="12">
        <v>10</v>
      </c>
      <c r="B1673" s="12">
        <v>10440</v>
      </c>
      <c r="C1673" s="13">
        <v>6550</v>
      </c>
      <c r="E1673" s="12" t="s">
        <v>1625</v>
      </c>
      <c r="F1673" s="14">
        <v>2200</v>
      </c>
      <c r="G1673" s="15">
        <v>160920</v>
      </c>
      <c r="H1673" s="15">
        <v>418000</v>
      </c>
    </row>
    <row r="1674" spans="1:8">
      <c r="A1674" s="12">
        <v>10</v>
      </c>
      <c r="B1674" s="12">
        <v>10440</v>
      </c>
      <c r="C1674" s="13">
        <v>6640</v>
      </c>
      <c r="E1674" s="12" t="s">
        <v>232</v>
      </c>
      <c r="F1674" s="14">
        <v>10250</v>
      </c>
      <c r="G1674" s="15">
        <v>160920</v>
      </c>
      <c r="H1674" s="15">
        <v>421000</v>
      </c>
    </row>
    <row r="1675" spans="1:8">
      <c r="A1675" s="12">
        <v>10</v>
      </c>
      <c r="B1675" s="12">
        <v>10440</v>
      </c>
      <c r="C1675" s="13" t="s">
        <v>1626</v>
      </c>
      <c r="E1675" s="12" t="s">
        <v>1627</v>
      </c>
      <c r="F1675" s="14">
        <v>80000</v>
      </c>
      <c r="G1675" s="15">
        <v>160922</v>
      </c>
      <c r="H1675" s="15">
        <v>421250</v>
      </c>
    </row>
    <row r="1676" spans="1:8">
      <c r="A1676" s="12">
        <v>10</v>
      </c>
      <c r="B1676" s="12">
        <v>10440</v>
      </c>
      <c r="C1676" s="13">
        <v>6724</v>
      </c>
      <c r="E1676" s="12" t="s">
        <v>114</v>
      </c>
      <c r="F1676" s="14">
        <v>373</v>
      </c>
      <c r="G1676" s="15">
        <v>160920</v>
      </c>
      <c r="H1676" s="15">
        <v>428500</v>
      </c>
    </row>
    <row r="1677" spans="1:8">
      <c r="A1677" s="12">
        <v>10</v>
      </c>
      <c r="B1677" s="12">
        <v>10440</v>
      </c>
      <c r="C1677" s="13">
        <v>6870</v>
      </c>
      <c r="E1677" s="12" t="s">
        <v>174</v>
      </c>
      <c r="F1677" s="14">
        <v>0</v>
      </c>
      <c r="G1677" s="15">
        <v>160920</v>
      </c>
      <c r="H1677" s="15">
        <v>433750</v>
      </c>
    </row>
    <row r="1678" spans="1:8">
      <c r="A1678" s="12">
        <v>10</v>
      </c>
      <c r="B1678" s="12">
        <v>10440</v>
      </c>
      <c r="C1678" s="13">
        <v>6900</v>
      </c>
      <c r="E1678" s="12" t="s">
        <v>115</v>
      </c>
      <c r="F1678" s="14">
        <v>300</v>
      </c>
      <c r="G1678" s="15">
        <v>160920</v>
      </c>
      <c r="H1678" s="15">
        <v>435000</v>
      </c>
    </row>
    <row r="1679" spans="1:8">
      <c r="A1679" s="12">
        <v>10</v>
      </c>
      <c r="B1679" s="12">
        <v>10440</v>
      </c>
      <c r="C1679" s="13" t="s">
        <v>1353</v>
      </c>
      <c r="E1679" s="12" t="s">
        <v>1628</v>
      </c>
      <c r="F1679" s="14">
        <v>360</v>
      </c>
      <c r="G1679" s="15">
        <v>160920</v>
      </c>
      <c r="H1679" s="15">
        <v>435020</v>
      </c>
    </row>
    <row r="1680" spans="1:8">
      <c r="A1680" s="12">
        <v>10</v>
      </c>
      <c r="B1680" s="12">
        <v>10440</v>
      </c>
      <c r="C1680" s="13">
        <v>6912</v>
      </c>
      <c r="E1680" s="12" t="s">
        <v>116</v>
      </c>
      <c r="F1680" s="14">
        <v>2671</v>
      </c>
      <c r="G1680" s="15">
        <v>160920</v>
      </c>
      <c r="H1680" s="15">
        <v>436000</v>
      </c>
    </row>
    <row r="1681" spans="1:8">
      <c r="A1681" s="12">
        <v>10</v>
      </c>
      <c r="B1681" s="12">
        <v>10440</v>
      </c>
      <c r="C1681" s="13">
        <v>6930</v>
      </c>
      <c r="E1681" s="12" t="s">
        <v>137</v>
      </c>
      <c r="F1681" s="14">
        <v>4600</v>
      </c>
      <c r="G1681" s="15">
        <v>160920</v>
      </c>
      <c r="H1681" s="15">
        <v>438000</v>
      </c>
    </row>
    <row r="1682" spans="1:8">
      <c r="A1682" s="12">
        <v>10</v>
      </c>
      <c r="B1682" s="12">
        <v>10440</v>
      </c>
      <c r="C1682" s="13" t="s">
        <v>1629</v>
      </c>
      <c r="E1682" s="12" t="s">
        <v>1630</v>
      </c>
      <c r="F1682" s="14">
        <v>50</v>
      </c>
      <c r="G1682" s="15">
        <v>160920</v>
      </c>
      <c r="H1682" s="15">
        <v>438100</v>
      </c>
    </row>
    <row r="1683" spans="1:8">
      <c r="A1683" s="12">
        <v>10</v>
      </c>
      <c r="B1683" s="12">
        <v>10440</v>
      </c>
      <c r="C1683" s="13">
        <v>6940</v>
      </c>
      <c r="E1683" s="12" t="s">
        <v>175</v>
      </c>
      <c r="F1683" s="14">
        <v>1600</v>
      </c>
      <c r="G1683" s="15">
        <v>160920</v>
      </c>
      <c r="H1683" s="15">
        <v>438500</v>
      </c>
    </row>
    <row r="1684" spans="1:8">
      <c r="A1684" s="12">
        <v>10</v>
      </c>
      <c r="B1684" s="12">
        <v>10440</v>
      </c>
      <c r="C1684" s="13">
        <v>7010</v>
      </c>
      <c r="E1684" s="12" t="s">
        <v>122</v>
      </c>
      <c r="F1684" s="14">
        <v>700</v>
      </c>
      <c r="G1684" s="15">
        <v>160920</v>
      </c>
      <c r="H1684" s="15">
        <v>441500</v>
      </c>
    </row>
    <row r="1685" spans="1:8">
      <c r="A1685" s="12">
        <v>10</v>
      </c>
      <c r="B1685" s="12">
        <v>10440</v>
      </c>
      <c r="C1685" s="13">
        <v>7013</v>
      </c>
      <c r="E1685" s="12" t="s">
        <v>123</v>
      </c>
      <c r="F1685" s="14">
        <v>400</v>
      </c>
      <c r="G1685" s="15">
        <v>160920</v>
      </c>
      <c r="H1685" s="15">
        <v>442500</v>
      </c>
    </row>
    <row r="1686" spans="1:8">
      <c r="A1686" s="12">
        <v>10</v>
      </c>
      <c r="B1686" s="12">
        <v>10440</v>
      </c>
      <c r="C1686" s="13">
        <v>7015</v>
      </c>
      <c r="E1686" s="12" t="s">
        <v>124</v>
      </c>
      <c r="F1686" s="14">
        <v>100</v>
      </c>
      <c r="G1686" s="15">
        <v>160920</v>
      </c>
      <c r="H1686" s="15">
        <v>443000</v>
      </c>
    </row>
    <row r="1687" spans="1:8">
      <c r="A1687" s="12">
        <v>10</v>
      </c>
      <c r="B1687" s="12">
        <v>10440</v>
      </c>
      <c r="C1687" s="13" t="s">
        <v>1631</v>
      </c>
      <c r="E1687" s="12" t="s">
        <v>1632</v>
      </c>
      <c r="F1687" s="14">
        <v>500</v>
      </c>
      <c r="G1687" s="15">
        <v>160920</v>
      </c>
      <c r="H1687" s="15">
        <v>443020</v>
      </c>
    </row>
    <row r="1688" spans="1:8">
      <c r="A1688" s="12">
        <v>10</v>
      </c>
      <c r="B1688" s="12">
        <v>10440</v>
      </c>
      <c r="C1688" s="13">
        <v>7020</v>
      </c>
      <c r="E1688" s="12" t="s">
        <v>125</v>
      </c>
      <c r="F1688" s="14">
        <v>500</v>
      </c>
      <c r="G1688" s="15">
        <v>160920</v>
      </c>
      <c r="H1688" s="15">
        <v>443500</v>
      </c>
    </row>
    <row r="1689" spans="1:8">
      <c r="A1689" s="12">
        <v>10</v>
      </c>
      <c r="B1689" s="12">
        <v>10440</v>
      </c>
      <c r="C1689" s="13">
        <v>7030</v>
      </c>
      <c r="E1689" s="12" t="s">
        <v>126</v>
      </c>
      <c r="F1689" s="14">
        <v>40</v>
      </c>
      <c r="G1689" s="15">
        <v>160920</v>
      </c>
      <c r="H1689" s="15">
        <v>444000</v>
      </c>
    </row>
    <row r="1690" spans="1:8">
      <c r="A1690" s="12">
        <v>10</v>
      </c>
      <c r="B1690" s="12">
        <v>10440</v>
      </c>
      <c r="C1690" s="13">
        <v>7040</v>
      </c>
      <c r="E1690" s="12" t="s">
        <v>127</v>
      </c>
      <c r="F1690" s="14">
        <v>3200</v>
      </c>
      <c r="G1690" s="15">
        <v>160920</v>
      </c>
      <c r="H1690" s="15">
        <v>444500</v>
      </c>
    </row>
    <row r="1691" spans="1:8">
      <c r="A1691" s="12">
        <v>10</v>
      </c>
      <c r="B1691" s="12">
        <v>10440</v>
      </c>
      <c r="C1691" s="13">
        <v>7075</v>
      </c>
      <c r="E1691" s="12" t="s">
        <v>1589</v>
      </c>
      <c r="F1691" s="14">
        <v>100</v>
      </c>
      <c r="G1691" s="15">
        <v>160920</v>
      </c>
      <c r="H1691" s="15">
        <v>433000</v>
      </c>
    </row>
    <row r="1692" spans="1:8">
      <c r="A1692" s="12">
        <v>10</v>
      </c>
      <c r="B1692" s="12">
        <v>10440</v>
      </c>
      <c r="C1692" s="13">
        <v>7110</v>
      </c>
      <c r="E1692" s="12" t="s">
        <v>128</v>
      </c>
      <c r="F1692" s="14">
        <v>750</v>
      </c>
      <c r="G1692" s="15">
        <v>160920</v>
      </c>
      <c r="H1692" s="15">
        <v>451000</v>
      </c>
    </row>
    <row r="1694" spans="1:8">
      <c r="B1694" s="12" t="s">
        <v>1633</v>
      </c>
    </row>
    <row r="1695" spans="1:8">
      <c r="A1695" s="12">
        <v>10</v>
      </c>
      <c r="B1695" s="12">
        <v>10441</v>
      </c>
      <c r="C1695" s="13" t="s">
        <v>1634</v>
      </c>
      <c r="E1695" s="12" t="s">
        <v>1635</v>
      </c>
      <c r="F1695" s="14">
        <v>0</v>
      </c>
    </row>
    <row r="1696" spans="1:8">
      <c r="A1696" s="12">
        <v>10</v>
      </c>
      <c r="B1696" s="12">
        <v>10441</v>
      </c>
      <c r="C1696" s="13" t="s">
        <v>1636</v>
      </c>
      <c r="E1696" s="12" t="s">
        <v>1637</v>
      </c>
      <c r="F1696" s="14">
        <v>0</v>
      </c>
    </row>
    <row r="1697" spans="1:8">
      <c r="A1697" s="12">
        <v>10</v>
      </c>
      <c r="B1697" s="12">
        <v>10442</v>
      </c>
      <c r="C1697" s="13">
        <v>3336</v>
      </c>
      <c r="E1697" s="12" t="s">
        <v>1638</v>
      </c>
      <c r="F1697" s="14">
        <v>-1500</v>
      </c>
      <c r="G1697" s="15">
        <v>160921</v>
      </c>
      <c r="H1697" s="15">
        <v>302175</v>
      </c>
    </row>
    <row r="1698" spans="1:8">
      <c r="A1698" s="12">
        <v>10</v>
      </c>
      <c r="B1698" s="12">
        <v>10442</v>
      </c>
      <c r="C1698" s="13" t="s">
        <v>1639</v>
      </c>
      <c r="E1698" s="12" t="s">
        <v>1640</v>
      </c>
      <c r="F1698" s="14">
        <v>0</v>
      </c>
    </row>
    <row r="1699" spans="1:8">
      <c r="A1699" s="12">
        <v>10</v>
      </c>
      <c r="B1699" s="12">
        <v>10442</v>
      </c>
      <c r="C1699" s="13">
        <v>6320</v>
      </c>
      <c r="E1699" s="12" t="s">
        <v>98</v>
      </c>
      <c r="F1699" s="14">
        <v>1500</v>
      </c>
      <c r="G1699" s="15">
        <v>160921</v>
      </c>
      <c r="H1699" s="15">
        <v>404500</v>
      </c>
    </row>
    <row r="1700" spans="1:8">
      <c r="A1700" s="12">
        <v>10</v>
      </c>
      <c r="B1700" s="12">
        <v>10442</v>
      </c>
      <c r="C1700" s="13" t="s">
        <v>1641</v>
      </c>
      <c r="E1700" s="12" t="s">
        <v>1642</v>
      </c>
      <c r="F1700" s="14">
        <v>0</v>
      </c>
    </row>
    <row r="1702" spans="1:8">
      <c r="B1702" s="12" t="s">
        <v>1643</v>
      </c>
    </row>
    <row r="1703" spans="1:8">
      <c r="A1703" s="12">
        <v>10</v>
      </c>
      <c r="B1703" s="12">
        <v>10443</v>
      </c>
      <c r="C1703" s="13">
        <v>5330</v>
      </c>
      <c r="E1703" s="12" t="s">
        <v>1644</v>
      </c>
      <c r="F1703" s="14">
        <v>-17000</v>
      </c>
      <c r="G1703" s="15">
        <v>160922</v>
      </c>
      <c r="H1703" s="15">
        <v>324525</v>
      </c>
    </row>
    <row r="1704" spans="1:8">
      <c r="A1704" s="12">
        <v>10</v>
      </c>
      <c r="B1704" s="12">
        <v>10443</v>
      </c>
      <c r="C1704" s="13">
        <v>6700</v>
      </c>
      <c r="E1704" s="12" t="s">
        <v>1645</v>
      </c>
      <c r="F1704" s="14">
        <v>250</v>
      </c>
      <c r="G1704" s="15">
        <v>160922</v>
      </c>
      <c r="H1704" s="15">
        <v>426000</v>
      </c>
    </row>
    <row r="1705" spans="1:8">
      <c r="A1705" s="12">
        <v>10</v>
      </c>
      <c r="B1705" s="12">
        <v>10443</v>
      </c>
      <c r="C1705" s="13">
        <v>6911</v>
      </c>
      <c r="E1705" s="12" t="s">
        <v>459</v>
      </c>
      <c r="F1705" s="14">
        <v>0</v>
      </c>
      <c r="G1705" s="15">
        <v>160922</v>
      </c>
      <c r="H1705" s="15">
        <v>436505</v>
      </c>
    </row>
    <row r="1706" spans="1:8">
      <c r="A1706" s="12">
        <v>10</v>
      </c>
      <c r="B1706" s="12">
        <v>10443</v>
      </c>
      <c r="C1706" s="13" t="s">
        <v>1646</v>
      </c>
      <c r="E1706" s="12" t="s">
        <v>1647</v>
      </c>
      <c r="F1706" s="14">
        <v>250</v>
      </c>
      <c r="G1706" s="15">
        <v>160922</v>
      </c>
      <c r="H1706" s="15">
        <v>451750</v>
      </c>
    </row>
    <row r="1707" spans="1:8">
      <c r="A1707" s="12">
        <v>10</v>
      </c>
      <c r="B1707" s="12">
        <v>10443</v>
      </c>
      <c r="C1707" s="13" t="s">
        <v>1648</v>
      </c>
      <c r="E1707" s="12" t="s">
        <v>1649</v>
      </c>
      <c r="F1707" s="14">
        <v>16500</v>
      </c>
      <c r="G1707" s="15">
        <v>160922</v>
      </c>
      <c r="H1707" s="15">
        <v>453130</v>
      </c>
    </row>
    <row r="1709" spans="1:8">
      <c r="B1709" s="12" t="s">
        <v>1650</v>
      </c>
    </row>
    <row r="1710" spans="1:8">
      <c r="A1710" s="12">
        <v>10</v>
      </c>
      <c r="B1710" s="12">
        <v>10460</v>
      </c>
      <c r="C1710" s="13">
        <v>6320</v>
      </c>
      <c r="E1710" s="12" t="s">
        <v>98</v>
      </c>
      <c r="F1710" s="14">
        <v>189805</v>
      </c>
      <c r="G1710" s="15">
        <v>14600000</v>
      </c>
      <c r="H1710" s="15">
        <v>404500</v>
      </c>
    </row>
    <row r="1712" spans="1:8">
      <c r="B1712" s="12" t="s">
        <v>1651</v>
      </c>
    </row>
    <row r="1713" spans="1:8">
      <c r="A1713" s="12">
        <v>10</v>
      </c>
      <c r="B1713" s="12">
        <v>10481</v>
      </c>
      <c r="C1713" s="13">
        <v>4530</v>
      </c>
      <c r="E1713" s="12" t="s">
        <v>1652</v>
      </c>
      <c r="F1713" s="14">
        <v>-171743</v>
      </c>
      <c r="G1713" s="15">
        <v>160190</v>
      </c>
      <c r="H1713" s="15">
        <v>311360</v>
      </c>
    </row>
    <row r="1714" spans="1:8">
      <c r="A1714" s="12">
        <v>10</v>
      </c>
      <c r="B1714" s="12">
        <v>10481</v>
      </c>
      <c r="C1714" s="13" t="s">
        <v>1653</v>
      </c>
      <c r="E1714" s="12" t="s">
        <v>1654</v>
      </c>
      <c r="F1714" s="14">
        <v>-1000</v>
      </c>
      <c r="G1714" s="15">
        <v>160190</v>
      </c>
      <c r="H1714" s="15">
        <v>330000</v>
      </c>
    </row>
    <row r="1715" spans="1:8">
      <c r="A1715" s="12">
        <v>10</v>
      </c>
      <c r="B1715" s="12">
        <v>10481</v>
      </c>
      <c r="C1715" s="13">
        <v>6120</v>
      </c>
      <c r="E1715" s="12" t="s">
        <v>107</v>
      </c>
      <c r="F1715" s="14">
        <v>102660</v>
      </c>
      <c r="G1715" s="15">
        <v>160190</v>
      </c>
      <c r="H1715" s="15">
        <v>401000</v>
      </c>
    </row>
    <row r="1716" spans="1:8">
      <c r="A1716" s="12">
        <v>10</v>
      </c>
      <c r="B1716" s="12">
        <v>10481</v>
      </c>
      <c r="C1716" s="13">
        <v>6210</v>
      </c>
      <c r="E1716" s="12" t="s">
        <v>108</v>
      </c>
      <c r="F1716" s="14">
        <v>4076</v>
      </c>
      <c r="G1716" s="15">
        <v>160190</v>
      </c>
      <c r="H1716" s="15">
        <v>402210</v>
      </c>
    </row>
    <row r="1717" spans="1:8">
      <c r="A1717" s="12">
        <v>10</v>
      </c>
      <c r="B1717" s="12">
        <v>10481</v>
      </c>
      <c r="C1717" s="13">
        <v>6220</v>
      </c>
      <c r="E1717" s="12" t="s">
        <v>109</v>
      </c>
      <c r="F1717" s="14">
        <v>7854</v>
      </c>
      <c r="G1717" s="15">
        <v>160190</v>
      </c>
      <c r="H1717" s="15">
        <v>402220</v>
      </c>
    </row>
    <row r="1718" spans="1:8">
      <c r="A1718" s="12">
        <v>10</v>
      </c>
      <c r="B1718" s="12">
        <v>10481</v>
      </c>
      <c r="C1718" s="13">
        <v>6230</v>
      </c>
      <c r="E1718" s="12" t="s">
        <v>110</v>
      </c>
      <c r="F1718" s="14">
        <v>8521</v>
      </c>
      <c r="G1718" s="15">
        <v>160190</v>
      </c>
      <c r="H1718" s="15">
        <v>402230</v>
      </c>
    </row>
    <row r="1719" spans="1:8">
      <c r="A1719" s="12">
        <v>10</v>
      </c>
      <c r="B1719" s="12">
        <v>10481</v>
      </c>
      <c r="C1719" s="13">
        <v>6240</v>
      </c>
      <c r="E1719" s="12" t="s">
        <v>136</v>
      </c>
      <c r="F1719" s="14">
        <v>719</v>
      </c>
      <c r="G1719" s="15">
        <v>160190</v>
      </c>
      <c r="H1719" s="15">
        <v>402240</v>
      </c>
    </row>
    <row r="1720" spans="1:8">
      <c r="A1720" s="12">
        <v>10</v>
      </c>
      <c r="B1720" s="12">
        <v>10481</v>
      </c>
      <c r="C1720" s="13">
        <v>6260</v>
      </c>
      <c r="E1720" s="12" t="s">
        <v>111</v>
      </c>
      <c r="F1720" s="14">
        <v>14041</v>
      </c>
      <c r="G1720" s="15">
        <v>160190</v>
      </c>
      <c r="H1720" s="15">
        <v>402260</v>
      </c>
    </row>
    <row r="1721" spans="1:8">
      <c r="A1721" s="12">
        <v>10</v>
      </c>
      <c r="B1721" s="12">
        <v>10481</v>
      </c>
      <c r="C1721" s="13">
        <v>6270</v>
      </c>
      <c r="E1721" s="12" t="s">
        <v>112</v>
      </c>
      <c r="F1721" s="14">
        <v>511</v>
      </c>
      <c r="G1721" s="15">
        <v>160190</v>
      </c>
      <c r="H1721" s="15">
        <v>402270</v>
      </c>
    </row>
    <row r="1722" spans="1:8">
      <c r="A1722" s="12">
        <v>10</v>
      </c>
      <c r="B1722" s="12">
        <v>10481</v>
      </c>
      <c r="C1722" s="13" t="s">
        <v>1655</v>
      </c>
      <c r="E1722" s="12" t="s">
        <v>1656</v>
      </c>
      <c r="F1722" s="14">
        <v>0</v>
      </c>
      <c r="G1722" s="15">
        <v>160190</v>
      </c>
      <c r="H1722" s="15">
        <v>404725</v>
      </c>
    </row>
    <row r="1723" spans="1:8">
      <c r="A1723" s="12">
        <v>10</v>
      </c>
      <c r="B1723" s="12">
        <v>10481</v>
      </c>
      <c r="C1723" s="13" t="s">
        <v>952</v>
      </c>
      <c r="E1723" s="12" t="s">
        <v>1657</v>
      </c>
      <c r="F1723" s="14">
        <v>18000</v>
      </c>
      <c r="G1723" s="15">
        <v>160190</v>
      </c>
      <c r="H1723" s="15">
        <v>409070</v>
      </c>
    </row>
    <row r="1724" spans="1:8">
      <c r="A1724" s="12">
        <v>10</v>
      </c>
      <c r="B1724" s="12">
        <v>10481</v>
      </c>
      <c r="C1724" s="13">
        <v>6490</v>
      </c>
      <c r="E1724" s="12" t="s">
        <v>171</v>
      </c>
      <c r="F1724" s="14">
        <v>0</v>
      </c>
      <c r="G1724" s="15">
        <v>160190</v>
      </c>
      <c r="H1724" s="15">
        <v>416500</v>
      </c>
    </row>
    <row r="1725" spans="1:8">
      <c r="A1725" s="12">
        <v>10</v>
      </c>
      <c r="B1725" s="12">
        <v>10481</v>
      </c>
      <c r="C1725" s="13">
        <v>6500</v>
      </c>
      <c r="E1725" s="12" t="s">
        <v>132</v>
      </c>
      <c r="F1725" s="14">
        <v>0</v>
      </c>
      <c r="G1725" s="15">
        <v>160190</v>
      </c>
      <c r="H1725" s="15">
        <v>409125</v>
      </c>
    </row>
    <row r="1726" spans="1:8">
      <c r="A1726" s="12">
        <v>10</v>
      </c>
      <c r="B1726" s="12">
        <v>10481</v>
      </c>
      <c r="C1726" s="13">
        <v>6640</v>
      </c>
      <c r="E1726" s="12" t="s">
        <v>232</v>
      </c>
      <c r="F1726" s="14">
        <v>1160</v>
      </c>
      <c r="G1726" s="15">
        <v>160190</v>
      </c>
      <c r="H1726" s="15">
        <v>421000</v>
      </c>
    </row>
    <row r="1727" spans="1:8">
      <c r="A1727" s="12">
        <v>10</v>
      </c>
      <c r="B1727" s="12">
        <v>10481</v>
      </c>
      <c r="C1727" s="13">
        <v>6721</v>
      </c>
      <c r="E1727" s="12" t="s">
        <v>1658</v>
      </c>
      <c r="F1727" s="14">
        <v>12000</v>
      </c>
      <c r="G1727" s="15">
        <v>160190</v>
      </c>
      <c r="H1727" s="15">
        <v>427000</v>
      </c>
    </row>
    <row r="1728" spans="1:8">
      <c r="A1728" s="12">
        <v>10</v>
      </c>
      <c r="B1728" s="12">
        <v>10481</v>
      </c>
      <c r="C1728" s="13" t="s">
        <v>1495</v>
      </c>
      <c r="E1728" s="12" t="s">
        <v>1659</v>
      </c>
      <c r="F1728" s="14">
        <v>0</v>
      </c>
      <c r="G1728" s="15">
        <v>160190</v>
      </c>
      <c r="H1728" s="15">
        <v>427010</v>
      </c>
    </row>
    <row r="1729" spans="1:8">
      <c r="A1729" s="12">
        <v>10</v>
      </c>
      <c r="B1729" s="12">
        <v>10481</v>
      </c>
      <c r="C1729" s="13" t="s">
        <v>929</v>
      </c>
      <c r="E1729" s="12" t="s">
        <v>1660</v>
      </c>
      <c r="F1729" s="14">
        <v>0</v>
      </c>
      <c r="G1729" s="15">
        <v>160190</v>
      </c>
      <c r="H1729" s="15">
        <v>427200</v>
      </c>
    </row>
    <row r="1730" spans="1:8">
      <c r="A1730" s="12">
        <v>10</v>
      </c>
      <c r="B1730" s="12">
        <v>10481</v>
      </c>
      <c r="C1730" s="13">
        <v>6724</v>
      </c>
      <c r="E1730" s="12" t="s">
        <v>114</v>
      </c>
      <c r="F1730" s="14">
        <v>373</v>
      </c>
      <c r="G1730" s="15">
        <v>160190</v>
      </c>
      <c r="H1730" s="15">
        <v>428500</v>
      </c>
    </row>
    <row r="1731" spans="1:8">
      <c r="A1731" s="12">
        <v>10</v>
      </c>
      <c r="B1731" s="12">
        <v>10481</v>
      </c>
      <c r="C1731" s="13">
        <v>6900</v>
      </c>
      <c r="E1731" s="12" t="s">
        <v>115</v>
      </c>
      <c r="F1731" s="14">
        <v>175</v>
      </c>
      <c r="G1731" s="15">
        <v>160190</v>
      </c>
      <c r="H1731" s="15">
        <v>435000</v>
      </c>
    </row>
    <row r="1732" spans="1:8">
      <c r="A1732" s="12">
        <v>10</v>
      </c>
      <c r="B1732" s="12">
        <v>10481</v>
      </c>
      <c r="C1732" s="13">
        <v>6912</v>
      </c>
      <c r="E1732" s="12" t="s">
        <v>116</v>
      </c>
      <c r="F1732" s="14">
        <v>2053</v>
      </c>
      <c r="G1732" s="15">
        <v>160190</v>
      </c>
      <c r="H1732" s="15">
        <v>436000</v>
      </c>
    </row>
    <row r="1733" spans="1:8">
      <c r="A1733" s="12">
        <v>10</v>
      </c>
      <c r="B1733" s="12">
        <v>10481</v>
      </c>
      <c r="C1733" s="13">
        <v>6930</v>
      </c>
      <c r="E1733" s="12" t="s">
        <v>137</v>
      </c>
      <c r="F1733" s="14">
        <v>500</v>
      </c>
      <c r="G1733" s="15">
        <v>160190</v>
      </c>
      <c r="H1733" s="15">
        <v>438000</v>
      </c>
    </row>
    <row r="1734" spans="1:8">
      <c r="A1734" s="12">
        <v>10</v>
      </c>
      <c r="B1734" s="12">
        <v>10481</v>
      </c>
      <c r="C1734" s="13">
        <v>7040</v>
      </c>
      <c r="E1734" s="12" t="s">
        <v>127</v>
      </c>
      <c r="F1734" s="14">
        <v>100</v>
      </c>
      <c r="G1734" s="15">
        <v>160190</v>
      </c>
      <c r="H1734" s="15">
        <v>444500</v>
      </c>
    </row>
    <row r="1735" spans="1:8">
      <c r="A1735" s="12">
        <v>10</v>
      </c>
      <c r="B1735" s="12">
        <v>10481</v>
      </c>
      <c r="C1735" s="13">
        <v>7075</v>
      </c>
      <c r="E1735" s="12" t="s">
        <v>1589</v>
      </c>
      <c r="F1735" s="14">
        <v>0</v>
      </c>
      <c r="G1735" s="15">
        <v>160190</v>
      </c>
      <c r="H1735" s="15">
        <v>433000</v>
      </c>
    </row>
    <row r="1736" spans="1:8">
      <c r="A1736" s="12">
        <v>10</v>
      </c>
      <c r="B1736" s="12">
        <v>10481</v>
      </c>
      <c r="C1736" s="13" t="s">
        <v>1661</v>
      </c>
      <c r="E1736" s="12" t="s">
        <v>1662</v>
      </c>
      <c r="F1736" s="14">
        <v>0</v>
      </c>
      <c r="G1736" s="15">
        <v>160190</v>
      </c>
      <c r="H1736" s="15">
        <v>451000</v>
      </c>
    </row>
    <row r="1737" spans="1:8">
      <c r="A1737" s="12">
        <v>10</v>
      </c>
      <c r="B1737" s="12">
        <v>10481</v>
      </c>
      <c r="C1737" s="13" t="s">
        <v>843</v>
      </c>
      <c r="E1737" s="12" t="s">
        <v>1663</v>
      </c>
      <c r="F1737" s="14">
        <v>0</v>
      </c>
      <c r="G1737" s="15">
        <v>160190</v>
      </c>
      <c r="H1737" s="15">
        <v>453000</v>
      </c>
    </row>
    <row r="1739" spans="1:8">
      <c r="B1739" s="12" t="s">
        <v>1664</v>
      </c>
    </row>
    <row r="1740" spans="1:8">
      <c r="A1740" s="12">
        <v>10</v>
      </c>
      <c r="B1740" s="12">
        <v>10482</v>
      </c>
      <c r="C1740" s="13">
        <v>4531</v>
      </c>
      <c r="E1740" s="12" t="s">
        <v>1665</v>
      </c>
      <c r="F1740" s="14">
        <v>-67734</v>
      </c>
      <c r="G1740" s="15">
        <v>160710</v>
      </c>
      <c r="H1740" s="15">
        <v>311370</v>
      </c>
    </row>
    <row r="1741" spans="1:8">
      <c r="A1741" s="12">
        <v>10</v>
      </c>
      <c r="B1741" s="12">
        <v>10482</v>
      </c>
      <c r="C1741" s="13">
        <v>6120</v>
      </c>
      <c r="E1741" s="12" t="s">
        <v>107</v>
      </c>
      <c r="F1741" s="14">
        <v>22893</v>
      </c>
      <c r="G1741" s="15">
        <v>160710</v>
      </c>
      <c r="H1741" s="15">
        <v>401000</v>
      </c>
    </row>
    <row r="1742" spans="1:8">
      <c r="A1742" s="12">
        <v>10</v>
      </c>
      <c r="B1742" s="12">
        <v>10482</v>
      </c>
      <c r="C1742" s="13">
        <v>6210</v>
      </c>
      <c r="E1742" s="12" t="s">
        <v>108</v>
      </c>
      <c r="F1742" s="14">
        <v>740</v>
      </c>
      <c r="G1742" s="15">
        <v>160710</v>
      </c>
      <c r="H1742" s="15">
        <v>402210</v>
      </c>
    </row>
    <row r="1743" spans="1:8">
      <c r="A1743" s="12">
        <v>10</v>
      </c>
      <c r="B1743" s="12">
        <v>10482</v>
      </c>
      <c r="C1743" s="13">
        <v>6220</v>
      </c>
      <c r="E1743" s="12" t="s">
        <v>109</v>
      </c>
      <c r="F1743" s="14">
        <v>1751</v>
      </c>
      <c r="G1743" s="15">
        <v>160710</v>
      </c>
      <c r="H1743" s="15">
        <v>402220</v>
      </c>
    </row>
    <row r="1744" spans="1:8">
      <c r="A1744" s="12">
        <v>10</v>
      </c>
      <c r="B1744" s="12">
        <v>10482</v>
      </c>
      <c r="C1744" s="13">
        <v>6230</v>
      </c>
      <c r="E1744" s="12" t="s">
        <v>110</v>
      </c>
      <c r="F1744" s="14">
        <v>1900</v>
      </c>
      <c r="G1744" s="15">
        <v>160710</v>
      </c>
      <c r="H1744" s="15">
        <v>402230</v>
      </c>
    </row>
    <row r="1745" spans="1:8">
      <c r="A1745" s="12">
        <v>10</v>
      </c>
      <c r="B1745" s="12">
        <v>10482</v>
      </c>
      <c r="C1745" s="13">
        <v>6240</v>
      </c>
      <c r="E1745" s="12" t="s">
        <v>1666</v>
      </c>
      <c r="F1745" s="14">
        <v>160</v>
      </c>
      <c r="G1745" s="15">
        <v>160710</v>
      </c>
      <c r="H1745" s="15">
        <v>402240</v>
      </c>
    </row>
    <row r="1746" spans="1:8">
      <c r="A1746" s="12">
        <v>10</v>
      </c>
      <c r="B1746" s="12">
        <v>10482</v>
      </c>
      <c r="C1746" s="13">
        <v>6260</v>
      </c>
      <c r="E1746" s="12" t="s">
        <v>111</v>
      </c>
      <c r="F1746" s="14">
        <v>5617</v>
      </c>
      <c r="G1746" s="15">
        <v>160710</v>
      </c>
      <c r="H1746" s="15">
        <v>402260</v>
      </c>
    </row>
    <row r="1747" spans="1:8">
      <c r="A1747" s="12">
        <v>10</v>
      </c>
      <c r="B1747" s="12">
        <v>10482</v>
      </c>
      <c r="C1747" s="13">
        <v>6270</v>
      </c>
      <c r="E1747" s="12" t="s">
        <v>112</v>
      </c>
      <c r="F1747" s="14">
        <v>114</v>
      </c>
      <c r="G1747" s="15">
        <v>160710</v>
      </c>
      <c r="H1747" s="15">
        <v>402270</v>
      </c>
    </row>
    <row r="1748" spans="1:8">
      <c r="A1748" s="12">
        <v>10</v>
      </c>
      <c r="B1748" s="12">
        <v>10482</v>
      </c>
      <c r="C1748" s="13" t="s">
        <v>1667</v>
      </c>
      <c r="E1748" s="12" t="s">
        <v>1668</v>
      </c>
      <c r="F1748" s="14">
        <v>0</v>
      </c>
      <c r="G1748" s="15">
        <v>160710</v>
      </c>
      <c r="H1748" s="15">
        <v>404905</v>
      </c>
    </row>
    <row r="1749" spans="1:8">
      <c r="A1749" s="12">
        <v>10</v>
      </c>
      <c r="B1749" s="12">
        <v>10482</v>
      </c>
      <c r="C1749" s="13" t="s">
        <v>1669</v>
      </c>
      <c r="E1749" s="12" t="s">
        <v>1670</v>
      </c>
      <c r="F1749" s="14">
        <v>0</v>
      </c>
      <c r="G1749" s="15">
        <v>160710</v>
      </c>
      <c r="H1749" s="15">
        <v>404910</v>
      </c>
    </row>
    <row r="1750" spans="1:8">
      <c r="A1750" s="12">
        <v>10</v>
      </c>
      <c r="B1750" s="12">
        <v>10482</v>
      </c>
      <c r="C1750" s="13" t="s">
        <v>1542</v>
      </c>
      <c r="E1750" s="12" t="s">
        <v>1671</v>
      </c>
      <c r="F1750" s="14">
        <v>0</v>
      </c>
      <c r="G1750" s="15">
        <v>160710</v>
      </c>
      <c r="H1750" s="15">
        <v>427210</v>
      </c>
    </row>
    <row r="1751" spans="1:8">
      <c r="A1751" s="12">
        <v>10</v>
      </c>
      <c r="B1751" s="12">
        <v>10482</v>
      </c>
      <c r="C1751" s="13" t="s">
        <v>1672</v>
      </c>
      <c r="E1751" s="12" t="s">
        <v>1673</v>
      </c>
      <c r="F1751" s="14">
        <v>5000</v>
      </c>
      <c r="G1751" s="15">
        <v>160710</v>
      </c>
      <c r="H1751" s="15">
        <v>427205</v>
      </c>
    </row>
    <row r="1752" spans="1:8">
      <c r="A1752" s="12">
        <v>10</v>
      </c>
      <c r="B1752" s="12">
        <v>10482</v>
      </c>
      <c r="C1752" s="13" t="s">
        <v>929</v>
      </c>
      <c r="E1752" s="12" t="s">
        <v>1674</v>
      </c>
      <c r="F1752" s="14">
        <v>22500</v>
      </c>
      <c r="G1752" s="15">
        <v>160710</v>
      </c>
      <c r="H1752" s="15">
        <v>427160</v>
      </c>
    </row>
    <row r="1753" spans="1:8">
      <c r="A1753" s="12">
        <v>10</v>
      </c>
      <c r="B1753" s="12">
        <v>10482</v>
      </c>
      <c r="C1753" s="13">
        <v>6912</v>
      </c>
      <c r="E1753" s="12" t="s">
        <v>116</v>
      </c>
      <c r="F1753" s="14">
        <v>459</v>
      </c>
      <c r="G1753" s="15">
        <v>160710</v>
      </c>
      <c r="H1753" s="15">
        <v>436000</v>
      </c>
    </row>
    <row r="1754" spans="1:8">
      <c r="A1754" s="12">
        <v>10</v>
      </c>
      <c r="B1754" s="12">
        <v>10482</v>
      </c>
      <c r="C1754" s="13" t="s">
        <v>1675</v>
      </c>
      <c r="E1754" s="12" t="s">
        <v>1676</v>
      </c>
      <c r="F1754" s="14">
        <v>6600</v>
      </c>
      <c r="G1754" s="15">
        <v>160710</v>
      </c>
      <c r="H1754" s="15">
        <v>438500</v>
      </c>
    </row>
    <row r="1755" spans="1:8">
      <c r="A1755" s="12">
        <v>10</v>
      </c>
      <c r="B1755" s="12">
        <v>10482</v>
      </c>
      <c r="C1755" s="13">
        <v>7015</v>
      </c>
      <c r="E1755" s="12" t="s">
        <v>124</v>
      </c>
      <c r="F1755" s="14">
        <v>0</v>
      </c>
      <c r="G1755" s="15">
        <v>160710</v>
      </c>
    </row>
    <row r="1756" spans="1:8">
      <c r="A1756" s="12">
        <v>10</v>
      </c>
      <c r="B1756" s="12">
        <v>10482</v>
      </c>
      <c r="C1756" s="13" t="s">
        <v>1677</v>
      </c>
      <c r="E1756" s="12" t="s">
        <v>1678</v>
      </c>
      <c r="F1756" s="14">
        <v>0</v>
      </c>
      <c r="G1756" s="15">
        <v>160710</v>
      </c>
    </row>
    <row r="1757" spans="1:8">
      <c r="A1757" s="12">
        <v>10</v>
      </c>
      <c r="B1757" s="12">
        <v>10482</v>
      </c>
      <c r="C1757" s="13" t="s">
        <v>1679</v>
      </c>
      <c r="E1757" s="12" t="s">
        <v>1680</v>
      </c>
      <c r="F1757" s="14">
        <v>0</v>
      </c>
      <c r="G1757" s="15">
        <v>160710</v>
      </c>
      <c r="H1757" s="15">
        <v>451000</v>
      </c>
    </row>
    <row r="1758" spans="1:8">
      <c r="A1758" s="12">
        <v>10</v>
      </c>
      <c r="B1758" s="12">
        <v>10482</v>
      </c>
      <c r="C1758" s="13" t="s">
        <v>1681</v>
      </c>
      <c r="E1758" s="12" t="s">
        <v>1682</v>
      </c>
      <c r="F1758" s="14">
        <v>0</v>
      </c>
      <c r="G1758" s="15">
        <v>160710</v>
      </c>
      <c r="H1758" s="15">
        <v>486150</v>
      </c>
    </row>
    <row r="1759" spans="1:8">
      <c r="A1759" s="12">
        <v>10</v>
      </c>
      <c r="B1759" s="12">
        <v>10482</v>
      </c>
      <c r="C1759" s="13" t="s">
        <v>1683</v>
      </c>
      <c r="E1759" s="12" t="s">
        <v>1684</v>
      </c>
      <c r="F1759" s="14">
        <v>0</v>
      </c>
      <c r="G1759" s="15">
        <v>160710</v>
      </c>
      <c r="H1759" s="15">
        <v>486155</v>
      </c>
    </row>
    <row r="1761" spans="1:8">
      <c r="B1761" s="12" t="s">
        <v>1685</v>
      </c>
    </row>
    <row r="1762" spans="1:8">
      <c r="A1762" s="12">
        <v>10</v>
      </c>
      <c r="B1762" s="12">
        <v>10483</v>
      </c>
      <c r="C1762" s="13" t="s">
        <v>1686</v>
      </c>
      <c r="E1762" s="12" t="s">
        <v>1687</v>
      </c>
      <c r="F1762" s="14">
        <v>0</v>
      </c>
    </row>
    <row r="1763" spans="1:8">
      <c r="A1763" s="12">
        <v>10</v>
      </c>
      <c r="B1763" s="12">
        <v>10483</v>
      </c>
      <c r="C1763" s="13" t="s">
        <v>1688</v>
      </c>
      <c r="E1763" s="12" t="s">
        <v>1689</v>
      </c>
      <c r="F1763" s="14">
        <v>-1000</v>
      </c>
      <c r="G1763" s="15">
        <v>160711</v>
      </c>
      <c r="H1763" s="15">
        <v>304220</v>
      </c>
    </row>
    <row r="1764" spans="1:8">
      <c r="A1764" s="12">
        <v>10</v>
      </c>
      <c r="B1764" s="12">
        <v>10483</v>
      </c>
      <c r="C1764" s="13" t="s">
        <v>1690</v>
      </c>
      <c r="E1764" s="12" t="s">
        <v>1691</v>
      </c>
      <c r="F1764" s="14">
        <v>0</v>
      </c>
    </row>
    <row r="1765" spans="1:8">
      <c r="A1765" s="12">
        <v>10</v>
      </c>
      <c r="B1765" s="12">
        <v>10483</v>
      </c>
      <c r="C1765" s="13" t="s">
        <v>1692</v>
      </c>
      <c r="E1765" s="12" t="s">
        <v>1693</v>
      </c>
      <c r="F1765" s="14">
        <v>1000</v>
      </c>
      <c r="G1765" s="15">
        <v>160711</v>
      </c>
      <c r="H1765" s="15">
        <v>438500</v>
      </c>
    </row>
    <row r="1767" spans="1:8">
      <c r="B1767" s="12" t="s">
        <v>1694</v>
      </c>
    </row>
    <row r="1768" spans="1:8">
      <c r="A1768" s="12">
        <v>10</v>
      </c>
      <c r="B1768" s="12">
        <v>10500</v>
      </c>
      <c r="C1768" s="13">
        <v>3364</v>
      </c>
      <c r="E1768" s="12" t="s">
        <v>1695</v>
      </c>
      <c r="F1768" s="14">
        <v>0</v>
      </c>
      <c r="G1768" s="15">
        <v>15000000</v>
      </c>
      <c r="H1768" s="15">
        <v>304160</v>
      </c>
    </row>
    <row r="1769" spans="1:8">
      <c r="A1769" s="12">
        <v>10</v>
      </c>
      <c r="B1769" s="12">
        <v>10500</v>
      </c>
      <c r="C1769" s="13" t="s">
        <v>1696</v>
      </c>
      <c r="E1769" s="12" t="s">
        <v>1697</v>
      </c>
      <c r="F1769" s="14">
        <v>-4100</v>
      </c>
      <c r="G1769" s="15">
        <v>15000000</v>
      </c>
      <c r="H1769" s="15">
        <v>306025</v>
      </c>
    </row>
    <row r="1770" spans="1:8">
      <c r="A1770" s="12">
        <v>10</v>
      </c>
      <c r="B1770" s="12">
        <v>10500</v>
      </c>
      <c r="C1770" s="13" t="s">
        <v>1698</v>
      </c>
      <c r="E1770" s="12" t="s">
        <v>1699</v>
      </c>
      <c r="F1770" s="14">
        <v>-2500</v>
      </c>
      <c r="G1770" s="15">
        <v>15000000</v>
      </c>
      <c r="H1770" s="15">
        <v>306030</v>
      </c>
    </row>
    <row r="1771" spans="1:8">
      <c r="A1771" s="12">
        <v>10</v>
      </c>
      <c r="B1771" s="12">
        <v>10500</v>
      </c>
      <c r="C1771" s="13">
        <v>3488</v>
      </c>
      <c r="E1771" s="12" t="s">
        <v>391</v>
      </c>
      <c r="F1771" s="14">
        <v>0</v>
      </c>
      <c r="G1771" s="15">
        <v>15000000</v>
      </c>
      <c r="H1771" s="15">
        <v>306000</v>
      </c>
    </row>
    <row r="1772" spans="1:8">
      <c r="A1772" s="12">
        <v>10</v>
      </c>
      <c r="B1772" s="12">
        <v>10500</v>
      </c>
      <c r="C1772" s="13" t="s">
        <v>1700</v>
      </c>
      <c r="E1772" s="12" t="s">
        <v>1701</v>
      </c>
      <c r="F1772" s="14">
        <v>-1400</v>
      </c>
      <c r="G1772" s="15">
        <v>15000000</v>
      </c>
      <c r="H1772" s="15">
        <v>324555</v>
      </c>
    </row>
    <row r="1773" spans="1:8">
      <c r="A1773" s="12">
        <v>10</v>
      </c>
      <c r="B1773" s="12">
        <v>10500</v>
      </c>
      <c r="C1773" s="13" t="s">
        <v>1702</v>
      </c>
      <c r="E1773" s="12" t="s">
        <v>1703</v>
      </c>
      <c r="F1773" s="14">
        <v>-2000</v>
      </c>
      <c r="G1773" s="15">
        <v>15000000</v>
      </c>
      <c r="H1773" s="15">
        <v>324560</v>
      </c>
    </row>
    <row r="1774" spans="1:8">
      <c r="A1774" s="12">
        <v>10</v>
      </c>
      <c r="B1774" s="12">
        <v>10500</v>
      </c>
      <c r="C1774" s="13" t="s">
        <v>1704</v>
      </c>
      <c r="E1774" s="12" t="s">
        <v>1705</v>
      </c>
      <c r="F1774" s="14">
        <v>-5500</v>
      </c>
      <c r="G1774" s="15">
        <v>15000000</v>
      </c>
      <c r="H1774" s="15">
        <v>324565</v>
      </c>
    </row>
    <row r="1775" spans="1:8">
      <c r="A1775" s="12">
        <v>10</v>
      </c>
      <c r="B1775" s="12">
        <v>10500</v>
      </c>
      <c r="C1775" s="13" t="s">
        <v>1706</v>
      </c>
      <c r="E1775" s="12" t="s">
        <v>1707</v>
      </c>
      <c r="F1775" s="14">
        <v>192958</v>
      </c>
      <c r="G1775" s="15">
        <v>15000000</v>
      </c>
      <c r="H1775" s="15">
        <v>409075</v>
      </c>
    </row>
    <row r="1776" spans="1:8">
      <c r="A1776" s="12">
        <v>10</v>
      </c>
      <c r="B1776" s="12">
        <v>10500</v>
      </c>
      <c r="C1776" s="13" t="s">
        <v>1708</v>
      </c>
      <c r="E1776" s="12" t="s">
        <v>1709</v>
      </c>
      <c r="F1776" s="14">
        <v>0</v>
      </c>
      <c r="G1776" s="15">
        <v>15000000</v>
      </c>
      <c r="H1776" s="15">
        <v>404870</v>
      </c>
    </row>
    <row r="1777" spans="1:8">
      <c r="A1777" s="12">
        <v>10</v>
      </c>
      <c r="B1777" s="12">
        <v>10500</v>
      </c>
      <c r="C1777" s="13">
        <v>6490</v>
      </c>
      <c r="E1777" s="12" t="s">
        <v>171</v>
      </c>
      <c r="F1777" s="14">
        <v>29374</v>
      </c>
      <c r="G1777" s="15">
        <v>15000000</v>
      </c>
      <c r="H1777" s="15">
        <v>416500</v>
      </c>
    </row>
    <row r="1778" spans="1:8">
      <c r="A1778" s="12">
        <v>10</v>
      </c>
      <c r="B1778" s="12">
        <v>10500</v>
      </c>
      <c r="C1778" s="13">
        <v>6620</v>
      </c>
      <c r="E1778" s="12" t="s">
        <v>221</v>
      </c>
      <c r="F1778" s="14">
        <v>0</v>
      </c>
      <c r="G1778" s="15">
        <v>15000000</v>
      </c>
      <c r="H1778" s="15">
        <v>419000</v>
      </c>
    </row>
    <row r="1779" spans="1:8">
      <c r="A1779" s="12">
        <v>10</v>
      </c>
      <c r="B1779" s="12">
        <v>10500</v>
      </c>
      <c r="C1779" s="13" t="s">
        <v>1710</v>
      </c>
      <c r="E1779" s="12" t="s">
        <v>1711</v>
      </c>
      <c r="F1779" s="14">
        <v>1763</v>
      </c>
      <c r="G1779" s="15">
        <v>15000000</v>
      </c>
      <c r="H1779" s="15">
        <v>421000</v>
      </c>
    </row>
    <row r="1780" spans="1:8">
      <c r="A1780" s="12">
        <v>10</v>
      </c>
      <c r="B1780" s="12">
        <v>10500</v>
      </c>
      <c r="C1780" s="13">
        <v>6900</v>
      </c>
      <c r="E1780" s="12" t="s">
        <v>115</v>
      </c>
      <c r="F1780" s="14">
        <v>3200</v>
      </c>
      <c r="G1780" s="15">
        <v>15000000</v>
      </c>
      <c r="H1780" s="15">
        <v>435000</v>
      </c>
    </row>
    <row r="1781" spans="1:8">
      <c r="A1781" s="12">
        <v>10</v>
      </c>
      <c r="B1781" s="12">
        <v>10500</v>
      </c>
      <c r="C1781" s="13">
        <v>6930</v>
      </c>
      <c r="E1781" s="12" t="s">
        <v>137</v>
      </c>
      <c r="F1781" s="14">
        <v>0</v>
      </c>
      <c r="G1781" s="15">
        <v>15000000</v>
      </c>
      <c r="H1781" s="15">
        <v>438000</v>
      </c>
    </row>
    <row r="1782" spans="1:8">
      <c r="A1782" s="12">
        <v>10</v>
      </c>
      <c r="B1782" s="12">
        <v>10500</v>
      </c>
      <c r="C1782" s="13" t="s">
        <v>1712</v>
      </c>
      <c r="E1782" s="12" t="s">
        <v>1713</v>
      </c>
      <c r="F1782" s="14">
        <v>3200</v>
      </c>
      <c r="G1782" s="15">
        <v>15000000</v>
      </c>
      <c r="H1782" s="15">
        <v>438035</v>
      </c>
    </row>
    <row r="1783" spans="1:8">
      <c r="A1783" s="12">
        <v>10</v>
      </c>
      <c r="B1783" s="12">
        <v>10500</v>
      </c>
      <c r="C1783" s="13" t="s">
        <v>1714</v>
      </c>
      <c r="E1783" s="12" t="s">
        <v>1715</v>
      </c>
      <c r="F1783" s="14">
        <v>0</v>
      </c>
      <c r="G1783" s="15">
        <v>15000000</v>
      </c>
      <c r="H1783" s="15">
        <v>438095</v>
      </c>
    </row>
    <row r="1784" spans="1:8">
      <c r="A1784" s="12">
        <v>10</v>
      </c>
      <c r="B1784" s="12">
        <v>10500</v>
      </c>
      <c r="C1784" s="13" t="s">
        <v>1716</v>
      </c>
      <c r="E1784" s="12" t="s">
        <v>1717</v>
      </c>
      <c r="F1784" s="14">
        <v>1500</v>
      </c>
      <c r="G1784" s="15">
        <v>15000000</v>
      </c>
      <c r="H1784" s="15">
        <v>438030</v>
      </c>
    </row>
    <row r="1785" spans="1:8">
      <c r="A1785" s="12">
        <v>10</v>
      </c>
      <c r="B1785" s="12">
        <v>10500</v>
      </c>
      <c r="C1785" s="13" t="s">
        <v>1718</v>
      </c>
      <c r="E1785" s="12" t="s">
        <v>1719</v>
      </c>
      <c r="F1785" s="14">
        <v>300</v>
      </c>
      <c r="G1785" s="15">
        <v>15000000</v>
      </c>
      <c r="H1785" s="15">
        <v>438040</v>
      </c>
    </row>
    <row r="1786" spans="1:8">
      <c r="A1786" s="12">
        <v>10</v>
      </c>
      <c r="B1786" s="12">
        <v>10500</v>
      </c>
      <c r="C1786" s="13" t="s">
        <v>1720</v>
      </c>
      <c r="E1786" s="12" t="s">
        <v>1721</v>
      </c>
      <c r="F1786" s="14">
        <v>2650</v>
      </c>
      <c r="G1786" s="15">
        <v>15000000</v>
      </c>
      <c r="H1786" s="15">
        <v>438045</v>
      </c>
    </row>
    <row r="1787" spans="1:8">
      <c r="A1787" s="12">
        <v>10</v>
      </c>
      <c r="B1787" s="12">
        <v>10500</v>
      </c>
      <c r="C1787" s="13" t="s">
        <v>1722</v>
      </c>
      <c r="E1787" s="12" t="s">
        <v>1723</v>
      </c>
      <c r="F1787" s="14">
        <v>500</v>
      </c>
      <c r="G1787" s="15">
        <v>15000000</v>
      </c>
      <c r="H1787" s="15">
        <v>438090</v>
      </c>
    </row>
    <row r="1788" spans="1:8">
      <c r="A1788" s="12">
        <v>10</v>
      </c>
      <c r="B1788" s="12">
        <v>10500</v>
      </c>
      <c r="C1788" s="13" t="s">
        <v>1724</v>
      </c>
      <c r="E1788" s="12" t="s">
        <v>1725</v>
      </c>
      <c r="F1788" s="14">
        <v>2650</v>
      </c>
      <c r="G1788" s="15">
        <v>15000000</v>
      </c>
      <c r="H1788" s="15">
        <v>438005</v>
      </c>
    </row>
    <row r="1789" spans="1:8">
      <c r="A1789" s="12">
        <v>10</v>
      </c>
      <c r="B1789" s="12">
        <v>10500</v>
      </c>
      <c r="C1789" s="13" t="s">
        <v>1726</v>
      </c>
      <c r="E1789" s="12" t="s">
        <v>1727</v>
      </c>
      <c r="F1789" s="14">
        <v>1700</v>
      </c>
      <c r="G1789" s="15">
        <v>15000000</v>
      </c>
      <c r="H1789" s="15">
        <v>438010</v>
      </c>
    </row>
    <row r="1790" spans="1:8">
      <c r="A1790" s="12">
        <v>10</v>
      </c>
      <c r="B1790" s="12">
        <v>10500</v>
      </c>
      <c r="C1790" s="13">
        <v>6940</v>
      </c>
      <c r="E1790" s="12" t="s">
        <v>175</v>
      </c>
      <c r="F1790" s="14">
        <v>0</v>
      </c>
      <c r="G1790" s="15">
        <v>15000000</v>
      </c>
      <c r="H1790" s="15">
        <v>438500</v>
      </c>
    </row>
    <row r="1791" spans="1:8">
      <c r="A1791" s="12">
        <v>10</v>
      </c>
      <c r="B1791" s="12">
        <v>10500</v>
      </c>
      <c r="C1791" s="13" t="s">
        <v>1037</v>
      </c>
      <c r="E1791" s="12" t="s">
        <v>1728</v>
      </c>
      <c r="F1791" s="14">
        <v>120</v>
      </c>
      <c r="G1791" s="15">
        <v>15000000</v>
      </c>
      <c r="H1791" s="15">
        <v>438510</v>
      </c>
    </row>
    <row r="1792" spans="1:8">
      <c r="A1792" s="12">
        <v>10</v>
      </c>
      <c r="B1792" s="12">
        <v>10500</v>
      </c>
      <c r="C1792" s="13" t="s">
        <v>1729</v>
      </c>
      <c r="E1792" s="12" t="s">
        <v>1730</v>
      </c>
      <c r="F1792" s="14">
        <v>240</v>
      </c>
      <c r="G1792" s="15">
        <v>15000000</v>
      </c>
      <c r="H1792" s="15">
        <v>438515</v>
      </c>
    </row>
    <row r="1793" spans="1:8">
      <c r="A1793" s="12">
        <v>10</v>
      </c>
      <c r="B1793" s="12">
        <v>10500</v>
      </c>
      <c r="C1793" s="13" t="s">
        <v>1731</v>
      </c>
      <c r="E1793" s="12" t="s">
        <v>1732</v>
      </c>
      <c r="F1793" s="14">
        <v>0</v>
      </c>
      <c r="G1793" s="15">
        <v>15000000</v>
      </c>
      <c r="H1793" s="15">
        <v>438550</v>
      </c>
    </row>
    <row r="1794" spans="1:8">
      <c r="A1794" s="12">
        <v>10</v>
      </c>
      <c r="B1794" s="12">
        <v>10500</v>
      </c>
      <c r="C1794" s="13" t="s">
        <v>1733</v>
      </c>
      <c r="E1794" s="12" t="s">
        <v>1734</v>
      </c>
      <c r="F1794" s="14">
        <v>120</v>
      </c>
      <c r="G1794" s="15">
        <v>15000000</v>
      </c>
      <c r="H1794" s="15">
        <v>438520</v>
      </c>
    </row>
    <row r="1795" spans="1:8">
      <c r="A1795" s="12">
        <v>10</v>
      </c>
      <c r="B1795" s="12">
        <v>10500</v>
      </c>
      <c r="C1795" s="13" t="s">
        <v>1735</v>
      </c>
      <c r="E1795" s="12" t="s">
        <v>1736</v>
      </c>
      <c r="F1795" s="14">
        <v>75</v>
      </c>
      <c r="G1795" s="15">
        <v>15000000</v>
      </c>
      <c r="H1795" s="15">
        <v>438555</v>
      </c>
    </row>
    <row r="1796" spans="1:8">
      <c r="A1796" s="12">
        <v>10</v>
      </c>
      <c r="B1796" s="12">
        <v>10500</v>
      </c>
      <c r="C1796" s="13" t="s">
        <v>1737</v>
      </c>
      <c r="E1796" s="12" t="s">
        <v>1738</v>
      </c>
      <c r="F1796" s="14">
        <v>240</v>
      </c>
      <c r="G1796" s="15">
        <v>15000000</v>
      </c>
      <c r="H1796" s="15">
        <v>438525</v>
      </c>
    </row>
    <row r="1797" spans="1:8">
      <c r="A1797" s="12">
        <v>10</v>
      </c>
      <c r="B1797" s="12">
        <v>10500</v>
      </c>
      <c r="C1797" s="13" t="s">
        <v>1739</v>
      </c>
      <c r="E1797" s="12" t="s">
        <v>1740</v>
      </c>
      <c r="F1797" s="14">
        <v>240</v>
      </c>
      <c r="G1797" s="15">
        <v>15000000</v>
      </c>
      <c r="H1797" s="15">
        <v>438560</v>
      </c>
    </row>
    <row r="1798" spans="1:8">
      <c r="A1798" s="12">
        <v>10</v>
      </c>
      <c r="B1798" s="12">
        <v>10500</v>
      </c>
      <c r="C1798" s="13" t="s">
        <v>1741</v>
      </c>
      <c r="E1798" s="12" t="s">
        <v>1742</v>
      </c>
      <c r="F1798" s="14">
        <v>165</v>
      </c>
      <c r="G1798" s="15">
        <v>15000000</v>
      </c>
      <c r="H1798" s="15">
        <v>438565</v>
      </c>
    </row>
    <row r="1799" spans="1:8">
      <c r="A1799" s="12">
        <v>10</v>
      </c>
      <c r="B1799" s="12">
        <v>10500</v>
      </c>
      <c r="C1799" s="13">
        <v>7010</v>
      </c>
      <c r="E1799" s="12" t="s">
        <v>122</v>
      </c>
      <c r="F1799" s="14">
        <v>2500</v>
      </c>
      <c r="G1799" s="15">
        <v>15000000</v>
      </c>
      <c r="H1799" s="15">
        <v>441500</v>
      </c>
    </row>
    <row r="1800" spans="1:8">
      <c r="A1800" s="12">
        <v>10</v>
      </c>
      <c r="B1800" s="12">
        <v>10500</v>
      </c>
      <c r="C1800" s="13" t="s">
        <v>1743</v>
      </c>
      <c r="E1800" s="12" t="s">
        <v>1744</v>
      </c>
      <c r="F1800" s="14">
        <v>0</v>
      </c>
      <c r="G1800" s="15">
        <v>15000000</v>
      </c>
      <c r="H1800" s="15">
        <v>441515</v>
      </c>
    </row>
    <row r="1801" spans="1:8">
      <c r="A1801" s="12">
        <v>10</v>
      </c>
      <c r="B1801" s="12">
        <v>10500</v>
      </c>
      <c r="C1801" s="13">
        <v>7013</v>
      </c>
      <c r="E1801" s="12" t="s">
        <v>123</v>
      </c>
      <c r="F1801" s="14">
        <v>4500</v>
      </c>
      <c r="G1801" s="15">
        <v>15000000</v>
      </c>
      <c r="H1801" s="15">
        <v>442500</v>
      </c>
    </row>
    <row r="1802" spans="1:8">
      <c r="A1802" s="12">
        <v>10</v>
      </c>
      <c r="B1802" s="12">
        <v>10500</v>
      </c>
      <c r="C1802" s="13" t="s">
        <v>1745</v>
      </c>
      <c r="E1802" s="12" t="s">
        <v>1746</v>
      </c>
      <c r="F1802" s="14">
        <v>0</v>
      </c>
      <c r="G1802" s="15">
        <v>15000000</v>
      </c>
      <c r="H1802" s="15">
        <v>442505</v>
      </c>
    </row>
    <row r="1803" spans="1:8">
      <c r="A1803" s="12">
        <v>10</v>
      </c>
      <c r="B1803" s="12">
        <v>10500</v>
      </c>
      <c r="C1803" s="13" t="s">
        <v>1747</v>
      </c>
      <c r="E1803" s="12" t="s">
        <v>1748</v>
      </c>
      <c r="F1803" s="14">
        <v>0</v>
      </c>
      <c r="G1803" s="15">
        <v>15000000</v>
      </c>
      <c r="H1803" s="15">
        <v>442510</v>
      </c>
    </row>
    <row r="1804" spans="1:8">
      <c r="A1804" s="12">
        <v>10</v>
      </c>
      <c r="B1804" s="12">
        <v>10500</v>
      </c>
      <c r="C1804" s="13" t="s">
        <v>1749</v>
      </c>
      <c r="E1804" s="12" t="s">
        <v>1750</v>
      </c>
      <c r="F1804" s="14">
        <v>0</v>
      </c>
      <c r="G1804" s="15">
        <v>15000000</v>
      </c>
      <c r="H1804" s="15">
        <v>442515</v>
      </c>
    </row>
    <row r="1805" spans="1:8">
      <c r="A1805" s="12">
        <v>10</v>
      </c>
      <c r="B1805" s="12">
        <v>10500</v>
      </c>
      <c r="C1805" s="13" t="s">
        <v>1751</v>
      </c>
      <c r="E1805" s="12" t="s">
        <v>1752</v>
      </c>
      <c r="F1805" s="14">
        <v>0</v>
      </c>
      <c r="G1805" s="15">
        <v>15000000</v>
      </c>
      <c r="H1805" s="15">
        <v>442520</v>
      </c>
    </row>
    <row r="1806" spans="1:8">
      <c r="A1806" s="12">
        <v>10</v>
      </c>
      <c r="B1806" s="12">
        <v>10500</v>
      </c>
      <c r="C1806" s="13">
        <v>7015</v>
      </c>
      <c r="E1806" s="12" t="s">
        <v>124</v>
      </c>
      <c r="F1806" s="14">
        <v>1200</v>
      </c>
      <c r="G1806" s="15">
        <v>15000000</v>
      </c>
      <c r="H1806" s="15">
        <v>443000</v>
      </c>
    </row>
    <row r="1807" spans="1:8">
      <c r="A1807" s="12">
        <v>10</v>
      </c>
      <c r="B1807" s="12">
        <v>10500</v>
      </c>
      <c r="C1807" s="13">
        <v>7020</v>
      </c>
      <c r="E1807" s="12" t="s">
        <v>125</v>
      </c>
      <c r="F1807" s="14">
        <v>325</v>
      </c>
      <c r="G1807" s="15">
        <v>15000000</v>
      </c>
      <c r="H1807" s="15">
        <v>443500</v>
      </c>
    </row>
    <row r="1808" spans="1:8">
      <c r="A1808" s="12">
        <v>10</v>
      </c>
      <c r="B1808" s="12">
        <v>10500</v>
      </c>
      <c r="C1808" s="13">
        <v>7040</v>
      </c>
      <c r="E1808" s="12" t="s">
        <v>127</v>
      </c>
      <c r="F1808" s="14">
        <v>50</v>
      </c>
      <c r="G1808" s="15">
        <v>15000000</v>
      </c>
      <c r="H1808" s="15">
        <v>444500</v>
      </c>
    </row>
    <row r="1809" spans="1:8">
      <c r="A1809" s="12">
        <v>10</v>
      </c>
      <c r="B1809" s="12">
        <v>10500</v>
      </c>
      <c r="C1809" s="13" t="s">
        <v>1753</v>
      </c>
      <c r="E1809" s="12" t="s">
        <v>1754</v>
      </c>
      <c r="F1809" s="14">
        <v>0</v>
      </c>
      <c r="G1809" s="15">
        <v>15000000</v>
      </c>
      <c r="H1809" s="15">
        <v>444505</v>
      </c>
    </row>
    <row r="1810" spans="1:8">
      <c r="A1810" s="12">
        <v>10</v>
      </c>
      <c r="B1810" s="12">
        <v>10500</v>
      </c>
      <c r="C1810" s="13" t="s">
        <v>1755</v>
      </c>
      <c r="E1810" s="12" t="s">
        <v>1756</v>
      </c>
      <c r="F1810" s="14">
        <v>0</v>
      </c>
      <c r="G1810" s="15">
        <v>15000000</v>
      </c>
      <c r="H1810" s="15">
        <v>444515</v>
      </c>
    </row>
    <row r="1811" spans="1:8">
      <c r="A1811" s="12">
        <v>10</v>
      </c>
      <c r="B1811" s="12">
        <v>10500</v>
      </c>
      <c r="C1811" s="13" t="s">
        <v>1757</v>
      </c>
      <c r="E1811" s="12" t="s">
        <v>1758</v>
      </c>
      <c r="F1811" s="14">
        <v>0</v>
      </c>
      <c r="G1811" s="15">
        <v>15000000</v>
      </c>
      <c r="H1811" s="15">
        <v>444530</v>
      </c>
    </row>
    <row r="1812" spans="1:8">
      <c r="A1812" s="12">
        <v>10</v>
      </c>
      <c r="B1812" s="12">
        <v>10500</v>
      </c>
      <c r="C1812" s="13">
        <v>7110</v>
      </c>
      <c r="E1812" s="12" t="s">
        <v>128</v>
      </c>
      <c r="F1812" s="14">
        <v>411</v>
      </c>
      <c r="G1812" s="15">
        <v>15000000</v>
      </c>
      <c r="H1812" s="15">
        <v>451000</v>
      </c>
    </row>
    <row r="1813" spans="1:8">
      <c r="A1813" s="12">
        <v>10</v>
      </c>
      <c r="B1813" s="12">
        <v>10500</v>
      </c>
      <c r="C1813" s="13">
        <v>7118</v>
      </c>
      <c r="E1813" s="12" t="s">
        <v>956</v>
      </c>
      <c r="F1813" s="14">
        <v>0</v>
      </c>
      <c r="G1813" s="15">
        <v>15000000</v>
      </c>
      <c r="H1813" s="15">
        <v>452500</v>
      </c>
    </row>
    <row r="1814" spans="1:8">
      <c r="A1814" s="12">
        <v>10</v>
      </c>
      <c r="B1814" s="12">
        <v>10500</v>
      </c>
      <c r="C1814" s="13" t="s">
        <v>1759</v>
      </c>
      <c r="E1814" s="12" t="s">
        <v>1760</v>
      </c>
      <c r="F1814" s="14">
        <v>130</v>
      </c>
      <c r="G1814" s="15">
        <v>15000000</v>
      </c>
      <c r="H1814" s="15">
        <v>452505</v>
      </c>
    </row>
    <row r="1815" spans="1:8">
      <c r="A1815" s="12">
        <v>10</v>
      </c>
      <c r="B1815" s="12">
        <v>10500</v>
      </c>
      <c r="C1815" s="13" t="s">
        <v>1761</v>
      </c>
      <c r="E1815" s="12" t="s">
        <v>1762</v>
      </c>
      <c r="F1815" s="14">
        <v>260</v>
      </c>
      <c r="G1815" s="15">
        <v>15000000</v>
      </c>
      <c r="H1815" s="15">
        <v>452510</v>
      </c>
    </row>
    <row r="1816" spans="1:8">
      <c r="A1816" s="12">
        <v>10</v>
      </c>
      <c r="B1816" s="12">
        <v>10500</v>
      </c>
      <c r="C1816" s="13" t="s">
        <v>1763</v>
      </c>
      <c r="E1816" s="12" t="s">
        <v>1764</v>
      </c>
      <c r="F1816" s="14">
        <v>130</v>
      </c>
      <c r="G1816" s="15">
        <v>15000000</v>
      </c>
      <c r="H1816" s="15">
        <v>452515</v>
      </c>
    </row>
    <row r="1817" spans="1:8">
      <c r="A1817" s="12">
        <v>10</v>
      </c>
      <c r="B1817" s="12">
        <v>10500</v>
      </c>
      <c r="C1817" s="13" t="s">
        <v>1765</v>
      </c>
      <c r="E1817" s="12" t="s">
        <v>1766</v>
      </c>
      <c r="F1817" s="14">
        <v>380</v>
      </c>
      <c r="G1817" s="15">
        <v>15000000</v>
      </c>
      <c r="H1817" s="15">
        <v>452520</v>
      </c>
    </row>
    <row r="1818" spans="1:8">
      <c r="A1818" s="12">
        <v>10</v>
      </c>
      <c r="B1818" s="12">
        <v>10500</v>
      </c>
      <c r="C1818" s="13" t="s">
        <v>1767</v>
      </c>
      <c r="E1818" s="12" t="s">
        <v>1768</v>
      </c>
      <c r="F1818" s="14">
        <v>260</v>
      </c>
      <c r="G1818" s="15">
        <v>15000000</v>
      </c>
      <c r="H1818" s="15">
        <v>452525</v>
      </c>
    </row>
    <row r="1819" spans="1:8">
      <c r="A1819" s="12">
        <v>10</v>
      </c>
      <c r="B1819" s="12">
        <v>10500</v>
      </c>
      <c r="C1819" s="13" t="s">
        <v>1769</v>
      </c>
      <c r="E1819" s="12" t="s">
        <v>1770</v>
      </c>
      <c r="F1819" s="14">
        <v>260</v>
      </c>
      <c r="G1819" s="15">
        <v>15000000</v>
      </c>
      <c r="H1819" s="15">
        <v>452530</v>
      </c>
    </row>
    <row r="1820" spans="1:8">
      <c r="A1820" s="12">
        <v>10</v>
      </c>
      <c r="B1820" s="12">
        <v>10500</v>
      </c>
      <c r="C1820" s="13" t="s">
        <v>1771</v>
      </c>
      <c r="E1820" s="12" t="s">
        <v>1772</v>
      </c>
      <c r="F1820" s="14">
        <v>180</v>
      </c>
      <c r="G1820" s="15">
        <v>15000000</v>
      </c>
      <c r="H1820" s="15">
        <v>452535</v>
      </c>
    </row>
    <row r="1822" spans="1:8">
      <c r="B1822" s="12" t="s">
        <v>1773</v>
      </c>
    </row>
    <row r="1823" spans="1:8">
      <c r="A1823" s="12">
        <v>10</v>
      </c>
      <c r="B1823" s="12">
        <v>10501</v>
      </c>
      <c r="C1823" s="13" t="s">
        <v>1774</v>
      </c>
      <c r="E1823" s="12" t="s">
        <v>1775</v>
      </c>
      <c r="F1823" s="14">
        <v>500</v>
      </c>
      <c r="G1823" s="15">
        <v>15000500</v>
      </c>
      <c r="H1823" s="15">
        <v>404900</v>
      </c>
    </row>
    <row r="1825" spans="1:8">
      <c r="B1825" s="12" t="s">
        <v>1776</v>
      </c>
    </row>
    <row r="1826" spans="1:8">
      <c r="A1826" s="12">
        <v>10</v>
      </c>
      <c r="B1826" s="12">
        <v>10502</v>
      </c>
      <c r="C1826" s="13" t="s">
        <v>1777</v>
      </c>
      <c r="E1826" s="12" t="s">
        <v>1778</v>
      </c>
      <c r="F1826" s="14">
        <v>0</v>
      </c>
      <c r="G1826" s="15">
        <v>15020000</v>
      </c>
      <c r="H1826" s="15">
        <v>304155</v>
      </c>
    </row>
    <row r="1827" spans="1:8">
      <c r="A1827" s="12">
        <v>10</v>
      </c>
      <c r="B1827" s="12">
        <v>10502</v>
      </c>
      <c r="C1827" s="13" t="s">
        <v>1779</v>
      </c>
      <c r="E1827" s="12" t="s">
        <v>1780</v>
      </c>
      <c r="F1827" s="14">
        <v>0</v>
      </c>
      <c r="G1827" s="15">
        <v>15020000</v>
      </c>
      <c r="H1827" s="15">
        <v>327505</v>
      </c>
    </row>
    <row r="1828" spans="1:8">
      <c r="A1828" s="12">
        <v>10</v>
      </c>
      <c r="B1828" s="12">
        <v>10502</v>
      </c>
      <c r="C1828" s="13" t="s">
        <v>1700</v>
      </c>
      <c r="E1828" s="12" t="s">
        <v>1781</v>
      </c>
      <c r="F1828" s="14">
        <v>0</v>
      </c>
      <c r="G1828" s="15">
        <v>15020000</v>
      </c>
      <c r="H1828" s="15">
        <v>327515</v>
      </c>
    </row>
    <row r="1829" spans="1:8">
      <c r="A1829" s="12">
        <v>10</v>
      </c>
      <c r="B1829" s="12">
        <v>10502</v>
      </c>
      <c r="C1829" s="13" t="s">
        <v>1782</v>
      </c>
      <c r="E1829" s="12" t="s">
        <v>1783</v>
      </c>
      <c r="F1829" s="14">
        <v>0</v>
      </c>
      <c r="G1829" s="15">
        <v>15020000</v>
      </c>
      <c r="H1829" s="15">
        <v>327525</v>
      </c>
    </row>
    <row r="1830" spans="1:8">
      <c r="A1830" s="12">
        <v>10</v>
      </c>
      <c r="B1830" s="12">
        <v>10502</v>
      </c>
      <c r="C1830" s="13" t="s">
        <v>1702</v>
      </c>
      <c r="E1830" s="12" t="s">
        <v>1784</v>
      </c>
      <c r="F1830" s="14">
        <v>0</v>
      </c>
      <c r="G1830" s="15">
        <v>15020000</v>
      </c>
      <c r="H1830" s="15">
        <v>327530</v>
      </c>
    </row>
    <row r="1831" spans="1:8">
      <c r="A1831" s="12">
        <v>10</v>
      </c>
      <c r="B1831" s="12">
        <v>10502</v>
      </c>
      <c r="C1831" s="13" t="s">
        <v>1704</v>
      </c>
      <c r="E1831" s="12" t="s">
        <v>1785</v>
      </c>
      <c r="F1831" s="14">
        <v>0</v>
      </c>
      <c r="G1831" s="15">
        <v>15020000</v>
      </c>
      <c r="H1831" s="15">
        <v>327535</v>
      </c>
    </row>
    <row r="1832" spans="1:8">
      <c r="A1832" s="12">
        <v>10</v>
      </c>
      <c r="B1832" s="12">
        <v>10502</v>
      </c>
      <c r="C1832" s="13">
        <v>7030</v>
      </c>
      <c r="E1832" s="12" t="s">
        <v>126</v>
      </c>
      <c r="F1832" s="14">
        <v>0</v>
      </c>
      <c r="G1832" s="15">
        <v>15020000</v>
      </c>
      <c r="H1832" s="15">
        <v>444000</v>
      </c>
    </row>
    <row r="1833" spans="1:8">
      <c r="A1833" s="12">
        <v>10</v>
      </c>
      <c r="B1833" s="12">
        <v>10502</v>
      </c>
      <c r="C1833" s="13" t="s">
        <v>1786</v>
      </c>
      <c r="E1833" s="12" t="s">
        <v>1787</v>
      </c>
      <c r="F1833" s="14">
        <v>0</v>
      </c>
      <c r="G1833" s="15">
        <v>15020000</v>
      </c>
      <c r="H1833" s="15">
        <v>452550</v>
      </c>
    </row>
    <row r="1834" spans="1:8">
      <c r="A1834" s="12">
        <v>10</v>
      </c>
      <c r="B1834" s="12">
        <v>10502</v>
      </c>
      <c r="C1834" s="13" t="s">
        <v>1788</v>
      </c>
      <c r="E1834" s="12" t="s">
        <v>1789</v>
      </c>
      <c r="F1834" s="14">
        <v>0</v>
      </c>
      <c r="G1834" s="15">
        <v>15020000</v>
      </c>
      <c r="H1834" s="15">
        <v>452505</v>
      </c>
    </row>
    <row r="1835" spans="1:8">
      <c r="A1835" s="12">
        <v>10</v>
      </c>
      <c r="B1835" s="12">
        <v>10502</v>
      </c>
      <c r="C1835" s="13" t="s">
        <v>1790</v>
      </c>
      <c r="E1835" s="12" t="s">
        <v>1791</v>
      </c>
      <c r="F1835" s="14">
        <v>0</v>
      </c>
      <c r="G1835" s="15">
        <v>15020000</v>
      </c>
      <c r="H1835" s="15">
        <v>452510</v>
      </c>
    </row>
    <row r="1836" spans="1:8">
      <c r="A1836" s="12">
        <v>10</v>
      </c>
      <c r="B1836" s="12">
        <v>10502</v>
      </c>
      <c r="C1836" s="13" t="s">
        <v>1792</v>
      </c>
      <c r="E1836" s="12" t="s">
        <v>1793</v>
      </c>
      <c r="F1836" s="14">
        <v>0</v>
      </c>
      <c r="G1836" s="15">
        <v>15020000</v>
      </c>
      <c r="H1836" s="15">
        <v>452540</v>
      </c>
    </row>
    <row r="1837" spans="1:8">
      <c r="A1837" s="12">
        <v>10</v>
      </c>
      <c r="B1837" s="12">
        <v>10502</v>
      </c>
      <c r="C1837" s="13" t="s">
        <v>1794</v>
      </c>
      <c r="E1837" s="12" t="s">
        <v>1795</v>
      </c>
      <c r="F1837" s="14">
        <v>0</v>
      </c>
      <c r="G1837" s="15">
        <v>15020000</v>
      </c>
      <c r="H1837" s="15">
        <v>452545</v>
      </c>
    </row>
    <row r="1838" spans="1:8">
      <c r="A1838" s="12">
        <v>10</v>
      </c>
      <c r="B1838" s="12">
        <v>10502</v>
      </c>
      <c r="C1838" s="13" t="s">
        <v>1796</v>
      </c>
      <c r="E1838" s="12" t="s">
        <v>1797</v>
      </c>
      <c r="F1838" s="14">
        <v>0</v>
      </c>
      <c r="G1838" s="15">
        <v>15020000</v>
      </c>
      <c r="H1838" s="15">
        <v>452525</v>
      </c>
    </row>
    <row r="1839" spans="1:8">
      <c r="A1839" s="12">
        <v>10</v>
      </c>
      <c r="B1839" s="12">
        <v>10502</v>
      </c>
      <c r="C1839" s="13" t="s">
        <v>1798</v>
      </c>
      <c r="E1839" s="12" t="s">
        <v>1799</v>
      </c>
      <c r="F1839" s="14">
        <v>0</v>
      </c>
      <c r="G1839" s="15">
        <v>15020000</v>
      </c>
      <c r="H1839" s="15">
        <v>452530</v>
      </c>
    </row>
    <row r="1841" spans="1:8">
      <c r="B1841" s="12" t="s">
        <v>1800</v>
      </c>
    </row>
    <row r="1842" spans="1:8">
      <c r="A1842" s="12">
        <v>10</v>
      </c>
      <c r="B1842" s="12">
        <v>10510</v>
      </c>
      <c r="C1842" s="13">
        <v>6120</v>
      </c>
      <c r="E1842" s="12" t="s">
        <v>107</v>
      </c>
      <c r="F1842" s="14">
        <v>239588</v>
      </c>
      <c r="G1842" s="15">
        <v>15100000</v>
      </c>
      <c r="H1842" s="15">
        <v>401000</v>
      </c>
    </row>
    <row r="1843" spans="1:8">
      <c r="A1843" s="12">
        <v>10</v>
      </c>
      <c r="B1843" s="12">
        <v>10510</v>
      </c>
      <c r="C1843" s="13">
        <v>6125</v>
      </c>
      <c r="E1843" s="12" t="s">
        <v>191</v>
      </c>
      <c r="F1843" s="14">
        <v>2500</v>
      </c>
      <c r="G1843" s="15">
        <v>15100000</v>
      </c>
      <c r="H1843" s="15">
        <v>401125</v>
      </c>
    </row>
    <row r="1844" spans="1:8">
      <c r="A1844" s="12">
        <v>10</v>
      </c>
      <c r="B1844" s="12">
        <v>10510</v>
      </c>
      <c r="C1844" s="13">
        <v>6210</v>
      </c>
      <c r="E1844" s="12" t="s">
        <v>108</v>
      </c>
      <c r="F1844" s="14">
        <v>7819</v>
      </c>
      <c r="G1844" s="15">
        <v>15100000</v>
      </c>
      <c r="H1844" s="15">
        <v>402210</v>
      </c>
    </row>
    <row r="1845" spans="1:8">
      <c r="A1845" s="12">
        <v>10</v>
      </c>
      <c r="B1845" s="12">
        <v>10510</v>
      </c>
      <c r="C1845" s="13">
        <v>6220</v>
      </c>
      <c r="E1845" s="12" t="s">
        <v>109</v>
      </c>
      <c r="F1845" s="14">
        <v>18519</v>
      </c>
      <c r="G1845" s="15">
        <v>15100000</v>
      </c>
      <c r="H1845" s="15">
        <v>402220</v>
      </c>
    </row>
    <row r="1846" spans="1:8">
      <c r="A1846" s="12">
        <v>10</v>
      </c>
      <c r="B1846" s="12">
        <v>10510</v>
      </c>
      <c r="C1846" s="13">
        <v>6230</v>
      </c>
      <c r="E1846" s="12" t="s">
        <v>110</v>
      </c>
      <c r="F1846" s="14">
        <v>20095</v>
      </c>
      <c r="G1846" s="15">
        <v>15100000</v>
      </c>
      <c r="H1846" s="15">
        <v>402230</v>
      </c>
    </row>
    <row r="1847" spans="1:8">
      <c r="A1847" s="12">
        <v>10</v>
      </c>
      <c r="B1847" s="12">
        <v>10510</v>
      </c>
      <c r="C1847" s="13">
        <v>6240</v>
      </c>
      <c r="E1847" s="12" t="s">
        <v>136</v>
      </c>
      <c r="F1847" s="14">
        <v>1697</v>
      </c>
      <c r="G1847" s="15">
        <v>15100000</v>
      </c>
      <c r="H1847" s="15">
        <v>402240</v>
      </c>
    </row>
    <row r="1848" spans="1:8">
      <c r="A1848" s="12">
        <v>10</v>
      </c>
      <c r="B1848" s="12">
        <v>10510</v>
      </c>
      <c r="C1848" s="13">
        <v>6260</v>
      </c>
      <c r="E1848" s="12" t="s">
        <v>111</v>
      </c>
      <c r="F1848" s="14">
        <v>40439</v>
      </c>
      <c r="G1848" s="15">
        <v>15100000</v>
      </c>
      <c r="H1848" s="15">
        <v>402260</v>
      </c>
    </row>
    <row r="1849" spans="1:8">
      <c r="A1849" s="12">
        <v>10</v>
      </c>
      <c r="B1849" s="12">
        <v>10510</v>
      </c>
      <c r="C1849" s="13">
        <v>6270</v>
      </c>
      <c r="E1849" s="12" t="s">
        <v>112</v>
      </c>
      <c r="F1849" s="14">
        <v>1204</v>
      </c>
      <c r="G1849" s="15">
        <v>15100000</v>
      </c>
      <c r="H1849" s="15">
        <v>402270</v>
      </c>
    </row>
    <row r="1850" spans="1:8">
      <c r="A1850" s="12">
        <v>10</v>
      </c>
      <c r="B1850" s="12">
        <v>10510</v>
      </c>
      <c r="C1850" s="13">
        <v>6326</v>
      </c>
      <c r="E1850" s="12" t="s">
        <v>1801</v>
      </c>
      <c r="F1850" s="14">
        <v>0</v>
      </c>
      <c r="G1850" s="15">
        <v>15100000</v>
      </c>
      <c r="H1850" s="15">
        <v>407015</v>
      </c>
    </row>
    <row r="1851" spans="1:8">
      <c r="A1851" s="12">
        <v>10</v>
      </c>
      <c r="B1851" s="12">
        <v>10510</v>
      </c>
      <c r="C1851" s="13">
        <v>6490</v>
      </c>
      <c r="E1851" s="12" t="s">
        <v>171</v>
      </c>
      <c r="F1851" s="14">
        <v>20500</v>
      </c>
      <c r="G1851" s="15">
        <v>15100000</v>
      </c>
      <c r="H1851" s="15">
        <v>416500</v>
      </c>
    </row>
    <row r="1852" spans="1:8">
      <c r="A1852" s="12">
        <v>10</v>
      </c>
      <c r="B1852" s="12">
        <v>10510</v>
      </c>
      <c r="C1852" s="13" t="s">
        <v>1802</v>
      </c>
      <c r="E1852" s="12" t="s">
        <v>1803</v>
      </c>
      <c r="F1852" s="14">
        <v>50826</v>
      </c>
      <c r="G1852" s="15">
        <v>15100000</v>
      </c>
      <c r="H1852" s="15">
        <v>424000</v>
      </c>
    </row>
    <row r="1853" spans="1:8">
      <c r="A1853" s="12">
        <v>10</v>
      </c>
      <c r="B1853" s="12">
        <v>10510</v>
      </c>
      <c r="C1853" s="13">
        <v>6680</v>
      </c>
      <c r="E1853" s="12" t="s">
        <v>519</v>
      </c>
      <c r="F1853" s="14">
        <v>0</v>
      </c>
      <c r="G1853" s="15">
        <v>15100000</v>
      </c>
      <c r="H1853" s="15">
        <v>424250</v>
      </c>
    </row>
    <row r="1854" spans="1:8">
      <c r="A1854" s="12">
        <v>10</v>
      </c>
      <c r="B1854" s="12">
        <v>10510</v>
      </c>
      <c r="C1854" s="13">
        <v>6724</v>
      </c>
      <c r="E1854" s="12" t="s">
        <v>114</v>
      </c>
      <c r="F1854" s="14">
        <v>1142</v>
      </c>
      <c r="G1854" s="15">
        <v>15100000</v>
      </c>
      <c r="H1854" s="15">
        <v>428500</v>
      </c>
    </row>
    <row r="1855" spans="1:8">
      <c r="A1855" s="12">
        <v>10</v>
      </c>
      <c r="B1855" s="12">
        <v>10510</v>
      </c>
      <c r="C1855" s="13">
        <v>6725</v>
      </c>
      <c r="E1855" s="12" t="s">
        <v>1804</v>
      </c>
      <c r="F1855" s="14">
        <v>17327</v>
      </c>
      <c r="G1855" s="15">
        <v>15100000</v>
      </c>
      <c r="H1855" s="15">
        <v>429000</v>
      </c>
    </row>
    <row r="1856" spans="1:8">
      <c r="A1856" s="12">
        <v>10</v>
      </c>
      <c r="B1856" s="12">
        <v>10510</v>
      </c>
      <c r="C1856" s="13">
        <v>6727</v>
      </c>
      <c r="E1856" s="12" t="s">
        <v>1805</v>
      </c>
      <c r="F1856" s="14">
        <v>3114</v>
      </c>
      <c r="G1856" s="15">
        <v>15100000</v>
      </c>
      <c r="H1856" s="15">
        <v>429250</v>
      </c>
    </row>
    <row r="1857" spans="1:8">
      <c r="A1857" s="12">
        <v>10</v>
      </c>
      <c r="B1857" s="12">
        <v>10510</v>
      </c>
      <c r="C1857" s="13">
        <v>6728</v>
      </c>
      <c r="E1857" s="12" t="s">
        <v>1806</v>
      </c>
      <c r="F1857" s="14">
        <v>3950</v>
      </c>
      <c r="G1857" s="15">
        <v>15100000</v>
      </c>
      <c r="H1857" s="15">
        <v>429500</v>
      </c>
    </row>
    <row r="1858" spans="1:8">
      <c r="A1858" s="12">
        <v>10</v>
      </c>
      <c r="B1858" s="12">
        <v>10510</v>
      </c>
      <c r="C1858" s="13">
        <v>6730</v>
      </c>
      <c r="E1858" s="12" t="s">
        <v>1807</v>
      </c>
      <c r="F1858" s="14">
        <v>22152</v>
      </c>
      <c r="G1858" s="15">
        <v>15100000</v>
      </c>
      <c r="H1858" s="15">
        <v>430000</v>
      </c>
    </row>
    <row r="1859" spans="1:8">
      <c r="A1859" s="12">
        <v>10</v>
      </c>
      <c r="B1859" s="12">
        <v>10510</v>
      </c>
      <c r="C1859" s="13">
        <v>6900</v>
      </c>
      <c r="E1859" s="12" t="s">
        <v>115</v>
      </c>
      <c r="F1859" s="14">
        <v>5500</v>
      </c>
      <c r="G1859" s="15">
        <v>15100000</v>
      </c>
      <c r="H1859" s="15">
        <v>435000</v>
      </c>
    </row>
    <row r="1860" spans="1:8">
      <c r="A1860" s="12">
        <v>10</v>
      </c>
      <c r="B1860" s="12">
        <v>10510</v>
      </c>
      <c r="C1860" s="13">
        <v>6912</v>
      </c>
      <c r="E1860" s="12" t="s">
        <v>116</v>
      </c>
      <c r="F1860" s="14">
        <v>4842</v>
      </c>
      <c r="G1860" s="15">
        <v>15100000</v>
      </c>
      <c r="H1860" s="15">
        <v>436000</v>
      </c>
    </row>
    <row r="1861" spans="1:8">
      <c r="A1861" s="12">
        <v>10</v>
      </c>
      <c r="B1861" s="12">
        <v>10510</v>
      </c>
      <c r="C1861" s="13">
        <v>6920</v>
      </c>
      <c r="E1861" s="12" t="s">
        <v>117</v>
      </c>
      <c r="F1861" s="14">
        <v>0</v>
      </c>
      <c r="G1861" s="15">
        <v>15100000</v>
      </c>
      <c r="H1861" s="15">
        <v>437500</v>
      </c>
    </row>
    <row r="1862" spans="1:8">
      <c r="A1862" s="12">
        <v>10</v>
      </c>
      <c r="B1862" s="12">
        <v>10510</v>
      </c>
      <c r="C1862" s="13">
        <v>6930</v>
      </c>
      <c r="E1862" s="12" t="s">
        <v>137</v>
      </c>
      <c r="F1862" s="14">
        <v>5000</v>
      </c>
      <c r="G1862" s="15">
        <v>15100000</v>
      </c>
      <c r="H1862" s="15">
        <v>438000</v>
      </c>
    </row>
    <row r="1863" spans="1:8">
      <c r="A1863" s="12">
        <v>10</v>
      </c>
      <c r="B1863" s="12">
        <v>10510</v>
      </c>
      <c r="C1863" s="13">
        <v>6940</v>
      </c>
      <c r="E1863" s="12" t="s">
        <v>175</v>
      </c>
      <c r="F1863" s="14">
        <v>4000</v>
      </c>
      <c r="G1863" s="15">
        <v>15100000</v>
      </c>
      <c r="H1863" s="15">
        <v>438500</v>
      </c>
    </row>
    <row r="1864" spans="1:8">
      <c r="A1864" s="12">
        <v>10</v>
      </c>
      <c r="B1864" s="12">
        <v>10510</v>
      </c>
      <c r="C1864" s="13">
        <v>7010</v>
      </c>
      <c r="E1864" s="12" t="s">
        <v>122</v>
      </c>
      <c r="F1864" s="14">
        <v>800</v>
      </c>
      <c r="G1864" s="15">
        <v>15100000</v>
      </c>
      <c r="H1864" s="15">
        <v>441500</v>
      </c>
    </row>
    <row r="1865" spans="1:8">
      <c r="A1865" s="12">
        <v>10</v>
      </c>
      <c r="B1865" s="12">
        <v>10510</v>
      </c>
      <c r="C1865" s="13">
        <v>7013</v>
      </c>
      <c r="E1865" s="12" t="s">
        <v>123</v>
      </c>
      <c r="F1865" s="14">
        <v>900</v>
      </c>
      <c r="G1865" s="15">
        <v>15100000</v>
      </c>
      <c r="H1865" s="15">
        <v>442500</v>
      </c>
    </row>
    <row r="1866" spans="1:8">
      <c r="A1866" s="12">
        <v>10</v>
      </c>
      <c r="B1866" s="12">
        <v>10510</v>
      </c>
      <c r="C1866" s="13">
        <v>7015</v>
      </c>
      <c r="E1866" s="12" t="s">
        <v>124</v>
      </c>
      <c r="F1866" s="14">
        <v>100</v>
      </c>
      <c r="G1866" s="15">
        <v>15100000</v>
      </c>
      <c r="H1866" s="15">
        <v>443000</v>
      </c>
    </row>
    <row r="1867" spans="1:8">
      <c r="A1867" s="12">
        <v>10</v>
      </c>
      <c r="B1867" s="12">
        <v>10510</v>
      </c>
      <c r="C1867" s="13">
        <v>7020</v>
      </c>
      <c r="E1867" s="12" t="s">
        <v>125</v>
      </c>
      <c r="F1867" s="14">
        <v>1000</v>
      </c>
      <c r="G1867" s="15">
        <v>15100000</v>
      </c>
      <c r="H1867" s="15">
        <v>443500</v>
      </c>
    </row>
    <row r="1868" spans="1:8">
      <c r="A1868" s="12">
        <v>10</v>
      </c>
      <c r="B1868" s="12">
        <v>10510</v>
      </c>
      <c r="C1868" s="13">
        <v>7030</v>
      </c>
      <c r="E1868" s="12" t="s">
        <v>126</v>
      </c>
      <c r="F1868" s="14">
        <v>0</v>
      </c>
      <c r="G1868" s="15">
        <v>15100000</v>
      </c>
      <c r="H1868" s="15">
        <v>444000</v>
      </c>
    </row>
    <row r="1869" spans="1:8">
      <c r="A1869" s="12">
        <v>10</v>
      </c>
      <c r="B1869" s="12">
        <v>10510</v>
      </c>
      <c r="C1869" s="13">
        <v>7040</v>
      </c>
      <c r="E1869" s="12" t="s">
        <v>127</v>
      </c>
      <c r="F1869" s="14">
        <v>400</v>
      </c>
      <c r="G1869" s="15">
        <v>15100000</v>
      </c>
      <c r="H1869" s="15">
        <v>444500</v>
      </c>
    </row>
    <row r="1870" spans="1:8">
      <c r="A1870" s="12">
        <v>10</v>
      </c>
      <c r="B1870" s="12">
        <v>10510</v>
      </c>
      <c r="C1870" s="13">
        <v>7105</v>
      </c>
      <c r="E1870" s="12" t="s">
        <v>483</v>
      </c>
      <c r="F1870" s="14">
        <v>1000</v>
      </c>
      <c r="G1870" s="15">
        <v>15100000</v>
      </c>
      <c r="H1870" s="15">
        <v>450000</v>
      </c>
    </row>
    <row r="1871" spans="1:8">
      <c r="A1871" s="12">
        <v>10</v>
      </c>
      <c r="B1871" s="12">
        <v>10510</v>
      </c>
      <c r="C1871" s="13">
        <v>7110</v>
      </c>
      <c r="E1871" s="12" t="s">
        <v>128</v>
      </c>
      <c r="F1871" s="14">
        <v>0</v>
      </c>
      <c r="G1871" s="15">
        <v>15100000</v>
      </c>
      <c r="H1871" s="15">
        <v>451000</v>
      </c>
    </row>
    <row r="1872" spans="1:8">
      <c r="A1872" s="12">
        <v>10</v>
      </c>
      <c r="B1872" s="12">
        <v>10510</v>
      </c>
      <c r="C1872" s="13">
        <v>7135</v>
      </c>
      <c r="E1872" s="12" t="s">
        <v>525</v>
      </c>
      <c r="F1872" s="14">
        <v>7000</v>
      </c>
      <c r="G1872" s="15">
        <v>15100000</v>
      </c>
      <c r="H1872" s="15">
        <v>446070</v>
      </c>
    </row>
    <row r="1873" spans="1:8">
      <c r="A1873" s="12">
        <v>10</v>
      </c>
      <c r="B1873" s="12">
        <v>10510</v>
      </c>
      <c r="C1873" s="13">
        <v>7145</v>
      </c>
      <c r="E1873" s="12" t="s">
        <v>526</v>
      </c>
      <c r="F1873" s="14">
        <v>7000</v>
      </c>
      <c r="G1873" s="15">
        <v>15100000</v>
      </c>
      <c r="H1873" s="15">
        <v>446080</v>
      </c>
    </row>
    <row r="1875" spans="1:8">
      <c r="B1875" s="12" t="s">
        <v>1808</v>
      </c>
    </row>
    <row r="1876" spans="1:8">
      <c r="A1876" s="12">
        <v>10</v>
      </c>
      <c r="B1876" s="12">
        <v>10511</v>
      </c>
      <c r="C1876" s="13">
        <v>4265</v>
      </c>
      <c r="E1876" s="12" t="s">
        <v>1809</v>
      </c>
      <c r="F1876" s="14">
        <v>0</v>
      </c>
      <c r="G1876" s="15">
        <v>15111000</v>
      </c>
      <c r="H1876" s="15">
        <v>311040</v>
      </c>
    </row>
    <row r="1877" spans="1:8">
      <c r="A1877" s="12">
        <v>10</v>
      </c>
      <c r="B1877" s="12">
        <v>10511</v>
      </c>
      <c r="C1877" s="13">
        <v>6120</v>
      </c>
      <c r="E1877" s="12" t="s">
        <v>107</v>
      </c>
      <c r="F1877" s="14">
        <v>391151</v>
      </c>
      <c r="G1877" s="15">
        <v>15111000</v>
      </c>
      <c r="H1877" s="15">
        <v>401000</v>
      </c>
    </row>
    <row r="1878" spans="1:8">
      <c r="A1878" s="12">
        <v>10</v>
      </c>
      <c r="B1878" s="12">
        <v>10511</v>
      </c>
      <c r="C1878" s="13">
        <v>6125</v>
      </c>
      <c r="E1878" s="12" t="s">
        <v>191</v>
      </c>
      <c r="F1878" s="14">
        <v>2500</v>
      </c>
      <c r="G1878" s="15">
        <v>15111000</v>
      </c>
      <c r="H1878" s="15">
        <v>401125</v>
      </c>
    </row>
    <row r="1879" spans="1:8">
      <c r="A1879" s="12">
        <v>10</v>
      </c>
      <c r="B1879" s="12">
        <v>10511</v>
      </c>
      <c r="C1879" s="13">
        <v>6210</v>
      </c>
      <c r="E1879" s="12" t="s">
        <v>108</v>
      </c>
      <c r="F1879" s="14">
        <v>12714</v>
      </c>
      <c r="G1879" s="15">
        <v>15111000</v>
      </c>
      <c r="H1879" s="15">
        <v>402210</v>
      </c>
    </row>
    <row r="1880" spans="1:8">
      <c r="A1880" s="12">
        <v>10</v>
      </c>
      <c r="B1880" s="12">
        <v>10511</v>
      </c>
      <c r="C1880" s="13">
        <v>6220</v>
      </c>
      <c r="E1880" s="12" t="s">
        <v>109</v>
      </c>
      <c r="F1880" s="14">
        <v>30113</v>
      </c>
      <c r="G1880" s="15">
        <v>15111000</v>
      </c>
      <c r="H1880" s="15">
        <v>402220</v>
      </c>
    </row>
    <row r="1881" spans="1:8">
      <c r="A1881" s="12">
        <v>10</v>
      </c>
      <c r="B1881" s="12">
        <v>10511</v>
      </c>
      <c r="C1881" s="13">
        <v>6230</v>
      </c>
      <c r="E1881" s="12" t="s">
        <v>110</v>
      </c>
      <c r="F1881" s="14">
        <v>32673</v>
      </c>
      <c r="G1881" s="15">
        <v>15111000</v>
      </c>
      <c r="H1881" s="15">
        <v>402230</v>
      </c>
    </row>
    <row r="1882" spans="1:8">
      <c r="A1882" s="12">
        <v>10</v>
      </c>
      <c r="B1882" s="12">
        <v>10511</v>
      </c>
      <c r="C1882" s="13">
        <v>6240</v>
      </c>
      <c r="E1882" s="12" t="s">
        <v>136</v>
      </c>
      <c r="F1882" s="14">
        <v>2757</v>
      </c>
      <c r="G1882" s="15">
        <v>15111000</v>
      </c>
      <c r="H1882" s="15">
        <v>402240</v>
      </c>
    </row>
    <row r="1883" spans="1:8">
      <c r="A1883" s="12">
        <v>10</v>
      </c>
      <c r="B1883" s="12">
        <v>10511</v>
      </c>
      <c r="C1883" s="13">
        <v>6260</v>
      </c>
      <c r="E1883" s="12" t="s">
        <v>111</v>
      </c>
      <c r="F1883" s="14">
        <v>79193</v>
      </c>
      <c r="G1883" s="15">
        <v>15111000</v>
      </c>
      <c r="H1883" s="15">
        <v>402260</v>
      </c>
    </row>
    <row r="1884" spans="1:8">
      <c r="A1884" s="12">
        <v>10</v>
      </c>
      <c r="B1884" s="12">
        <v>10511</v>
      </c>
      <c r="C1884" s="13">
        <v>6270</v>
      </c>
      <c r="E1884" s="12" t="s">
        <v>112</v>
      </c>
      <c r="F1884" s="14">
        <v>1962</v>
      </c>
      <c r="G1884" s="15">
        <v>15111000</v>
      </c>
      <c r="H1884" s="15">
        <v>402270</v>
      </c>
    </row>
    <row r="1885" spans="1:8">
      <c r="A1885" s="12">
        <v>10</v>
      </c>
      <c r="B1885" s="12">
        <v>10511</v>
      </c>
      <c r="C1885" s="13">
        <v>6320</v>
      </c>
      <c r="E1885" s="12" t="s">
        <v>98</v>
      </c>
      <c r="F1885" s="14">
        <v>0</v>
      </c>
      <c r="G1885" s="15">
        <v>15111000</v>
      </c>
    </row>
    <row r="1886" spans="1:8">
      <c r="A1886" s="12">
        <v>10</v>
      </c>
      <c r="B1886" s="12">
        <v>10511</v>
      </c>
      <c r="C1886" s="13">
        <v>6326</v>
      </c>
      <c r="E1886" s="12" t="s">
        <v>1801</v>
      </c>
      <c r="F1886" s="14">
        <v>0</v>
      </c>
      <c r="G1886" s="15">
        <v>15111000</v>
      </c>
      <c r="H1886" s="15">
        <v>407015</v>
      </c>
    </row>
    <row r="1887" spans="1:8">
      <c r="A1887" s="12">
        <v>10</v>
      </c>
      <c r="B1887" s="12">
        <v>10511</v>
      </c>
      <c r="C1887" s="13">
        <v>6490</v>
      </c>
      <c r="E1887" s="12" t="s">
        <v>171</v>
      </c>
      <c r="F1887" s="14">
        <v>20500</v>
      </c>
      <c r="G1887" s="15">
        <v>15111000</v>
      </c>
      <c r="H1887" s="15">
        <v>416500</v>
      </c>
    </row>
    <row r="1888" spans="1:8">
      <c r="A1888" s="12">
        <v>10</v>
      </c>
      <c r="B1888" s="12">
        <v>10511</v>
      </c>
      <c r="C1888" s="13">
        <v>6670</v>
      </c>
      <c r="E1888" s="12" t="s">
        <v>518</v>
      </c>
      <c r="F1888" s="14">
        <v>42984</v>
      </c>
      <c r="G1888" s="15">
        <v>15111000</v>
      </c>
      <c r="H1888" s="15">
        <v>424000</v>
      </c>
    </row>
    <row r="1889" spans="1:8">
      <c r="A1889" s="12">
        <v>10</v>
      </c>
      <c r="B1889" s="12">
        <v>10511</v>
      </c>
      <c r="C1889" s="13">
        <v>6680</v>
      </c>
      <c r="E1889" s="12" t="s">
        <v>519</v>
      </c>
      <c r="F1889" s="14">
        <v>735</v>
      </c>
      <c r="G1889" s="15">
        <v>15111000</v>
      </c>
      <c r="H1889" s="15">
        <v>424250</v>
      </c>
    </row>
    <row r="1890" spans="1:8">
      <c r="A1890" s="12">
        <v>10</v>
      </c>
      <c r="B1890" s="12">
        <v>10511</v>
      </c>
      <c r="C1890" s="13" t="s">
        <v>1810</v>
      </c>
      <c r="E1890" s="12" t="s">
        <v>1811</v>
      </c>
      <c r="F1890" s="14">
        <v>3100</v>
      </c>
      <c r="G1890" s="15">
        <v>15111000</v>
      </c>
      <c r="H1890" s="15">
        <v>426545</v>
      </c>
    </row>
    <row r="1891" spans="1:8">
      <c r="A1891" s="12">
        <v>10</v>
      </c>
      <c r="B1891" s="12">
        <v>10511</v>
      </c>
      <c r="C1891" s="13" t="s">
        <v>1416</v>
      </c>
      <c r="E1891" s="12" t="s">
        <v>1812</v>
      </c>
      <c r="F1891" s="14">
        <v>0</v>
      </c>
      <c r="G1891" s="15">
        <v>15111000</v>
      </c>
      <c r="H1891" s="15">
        <v>426575</v>
      </c>
    </row>
    <row r="1892" spans="1:8">
      <c r="A1892" s="12">
        <v>10</v>
      </c>
      <c r="B1892" s="12">
        <v>10511</v>
      </c>
      <c r="C1892" s="13">
        <v>6725</v>
      </c>
      <c r="E1892" s="12" t="s">
        <v>1813</v>
      </c>
      <c r="F1892" s="14">
        <v>154544</v>
      </c>
      <c r="G1892" s="15">
        <v>15111000</v>
      </c>
      <c r="H1892" s="15">
        <v>429000</v>
      </c>
    </row>
    <row r="1893" spans="1:8">
      <c r="A1893" s="12">
        <v>10</v>
      </c>
      <c r="B1893" s="12">
        <v>10511</v>
      </c>
      <c r="C1893" s="13" t="s">
        <v>1814</v>
      </c>
      <c r="E1893" s="12" t="s">
        <v>1815</v>
      </c>
      <c r="F1893" s="14">
        <v>15732</v>
      </c>
      <c r="G1893" s="15">
        <v>15111000</v>
      </c>
      <c r="H1893" s="15">
        <v>429500</v>
      </c>
    </row>
    <row r="1894" spans="1:8">
      <c r="A1894" s="12">
        <v>10</v>
      </c>
      <c r="B1894" s="12">
        <v>10511</v>
      </c>
      <c r="C1894" s="13">
        <v>6730</v>
      </c>
      <c r="E1894" s="12" t="s">
        <v>1807</v>
      </c>
      <c r="F1894" s="14">
        <v>25500</v>
      </c>
      <c r="G1894" s="15">
        <v>15111000</v>
      </c>
      <c r="H1894" s="15">
        <v>430000</v>
      </c>
    </row>
    <row r="1895" spans="1:8">
      <c r="A1895" s="12">
        <v>10</v>
      </c>
      <c r="B1895" s="12">
        <v>10511</v>
      </c>
      <c r="C1895" s="13">
        <v>6900</v>
      </c>
      <c r="E1895" s="12" t="s">
        <v>115</v>
      </c>
      <c r="F1895" s="14">
        <v>300</v>
      </c>
      <c r="G1895" s="15">
        <v>15111000</v>
      </c>
      <c r="H1895" s="15">
        <v>435000</v>
      </c>
    </row>
    <row r="1896" spans="1:8">
      <c r="A1896" s="12">
        <v>10</v>
      </c>
      <c r="B1896" s="12">
        <v>10511</v>
      </c>
      <c r="C1896" s="13">
        <v>6912</v>
      </c>
      <c r="E1896" s="12" t="s">
        <v>116</v>
      </c>
      <c r="F1896" s="14">
        <v>7874</v>
      </c>
      <c r="G1896" s="15">
        <v>15111000</v>
      </c>
      <c r="H1896" s="15">
        <v>436000</v>
      </c>
    </row>
    <row r="1897" spans="1:8">
      <c r="A1897" s="12">
        <v>10</v>
      </c>
      <c r="B1897" s="12">
        <v>10511</v>
      </c>
      <c r="C1897" s="13">
        <v>7105</v>
      </c>
      <c r="E1897" s="12" t="s">
        <v>483</v>
      </c>
      <c r="F1897" s="14">
        <v>600</v>
      </c>
      <c r="G1897" s="15">
        <v>15111000</v>
      </c>
      <c r="H1897" s="15">
        <v>450000</v>
      </c>
    </row>
    <row r="1898" spans="1:8">
      <c r="A1898" s="12">
        <v>10</v>
      </c>
      <c r="B1898" s="12">
        <v>10511</v>
      </c>
      <c r="C1898" s="13">
        <v>7135</v>
      </c>
      <c r="E1898" s="12" t="s">
        <v>525</v>
      </c>
      <c r="F1898" s="14">
        <v>8000</v>
      </c>
      <c r="G1898" s="15">
        <v>15111000</v>
      </c>
      <c r="H1898" s="15">
        <v>446070</v>
      </c>
    </row>
    <row r="1899" spans="1:8">
      <c r="A1899" s="12">
        <v>10</v>
      </c>
      <c r="B1899" s="12">
        <v>10511</v>
      </c>
      <c r="C1899" s="13">
        <v>7145</v>
      </c>
      <c r="E1899" s="12" t="s">
        <v>526</v>
      </c>
      <c r="F1899" s="14">
        <v>5300</v>
      </c>
      <c r="G1899" s="15">
        <v>15111000</v>
      </c>
      <c r="H1899" s="15">
        <v>446080</v>
      </c>
    </row>
    <row r="1901" spans="1:8">
      <c r="B1901" s="12" t="s">
        <v>1816</v>
      </c>
    </row>
    <row r="1902" spans="1:8">
      <c r="A1902" s="12">
        <v>10</v>
      </c>
      <c r="B1902" s="12">
        <v>10512</v>
      </c>
      <c r="C1902" s="13">
        <v>4675</v>
      </c>
      <c r="E1902" s="12" t="s">
        <v>1817</v>
      </c>
      <c r="F1902" s="14">
        <v>-391314</v>
      </c>
      <c r="G1902" s="15">
        <v>15112000</v>
      </c>
      <c r="H1902" s="15">
        <v>306075</v>
      </c>
    </row>
    <row r="1903" spans="1:8">
      <c r="A1903" s="12">
        <v>10</v>
      </c>
      <c r="B1903" s="12">
        <v>10512</v>
      </c>
      <c r="C1903" s="13">
        <v>6120</v>
      </c>
      <c r="E1903" s="12" t="s">
        <v>107</v>
      </c>
      <c r="F1903" s="14">
        <v>184199</v>
      </c>
      <c r="G1903" s="15">
        <v>15112000</v>
      </c>
      <c r="H1903" s="15">
        <v>401000</v>
      </c>
    </row>
    <row r="1904" spans="1:8">
      <c r="A1904" s="12">
        <v>10</v>
      </c>
      <c r="B1904" s="12">
        <v>10512</v>
      </c>
      <c r="C1904" s="13">
        <v>6125</v>
      </c>
      <c r="E1904" s="12" t="s">
        <v>191</v>
      </c>
      <c r="F1904" s="14">
        <v>1200</v>
      </c>
      <c r="G1904" s="15">
        <v>15112000</v>
      </c>
      <c r="H1904" s="15">
        <v>401125</v>
      </c>
    </row>
    <row r="1905" spans="1:8">
      <c r="A1905" s="12">
        <v>10</v>
      </c>
      <c r="B1905" s="12">
        <v>10512</v>
      </c>
      <c r="C1905" s="13">
        <v>6210</v>
      </c>
      <c r="E1905" s="12" t="s">
        <v>108</v>
      </c>
      <c r="F1905" s="14">
        <v>5988</v>
      </c>
      <c r="G1905" s="15">
        <v>15112000</v>
      </c>
      <c r="H1905" s="15">
        <v>402210</v>
      </c>
    </row>
    <row r="1906" spans="1:8">
      <c r="A1906" s="12">
        <v>10</v>
      </c>
      <c r="B1906" s="12">
        <v>10512</v>
      </c>
      <c r="C1906" s="13">
        <v>6220</v>
      </c>
      <c r="E1906" s="12" t="s">
        <v>109</v>
      </c>
      <c r="F1906" s="14">
        <v>14184</v>
      </c>
      <c r="G1906" s="15">
        <v>15112000</v>
      </c>
      <c r="H1906" s="15">
        <v>402220</v>
      </c>
    </row>
    <row r="1907" spans="1:8">
      <c r="A1907" s="12">
        <v>10</v>
      </c>
      <c r="B1907" s="12">
        <v>10512</v>
      </c>
      <c r="C1907" s="13">
        <v>6230</v>
      </c>
      <c r="E1907" s="12" t="s">
        <v>110</v>
      </c>
      <c r="F1907" s="14">
        <v>15387</v>
      </c>
      <c r="G1907" s="15">
        <v>15112000</v>
      </c>
      <c r="H1907" s="15">
        <v>402230</v>
      </c>
    </row>
    <row r="1908" spans="1:8">
      <c r="A1908" s="12">
        <v>10</v>
      </c>
      <c r="B1908" s="12">
        <v>10512</v>
      </c>
      <c r="C1908" s="13">
        <v>6240</v>
      </c>
      <c r="E1908" s="12" t="s">
        <v>136</v>
      </c>
      <c r="F1908" s="14">
        <v>1296</v>
      </c>
      <c r="G1908" s="15">
        <v>15112000</v>
      </c>
      <c r="H1908" s="15">
        <v>402240</v>
      </c>
    </row>
    <row r="1909" spans="1:8">
      <c r="A1909" s="12">
        <v>10</v>
      </c>
      <c r="B1909" s="12">
        <v>10512</v>
      </c>
      <c r="C1909" s="13">
        <v>6260</v>
      </c>
      <c r="E1909" s="12" t="s">
        <v>111</v>
      </c>
      <c r="F1909" s="14">
        <v>39878</v>
      </c>
      <c r="G1909" s="15">
        <v>15112000</v>
      </c>
      <c r="H1909" s="15">
        <v>402260</v>
      </c>
    </row>
    <row r="1910" spans="1:8">
      <c r="A1910" s="12">
        <v>10</v>
      </c>
      <c r="B1910" s="12">
        <v>10512</v>
      </c>
      <c r="C1910" s="13">
        <v>6270</v>
      </c>
      <c r="E1910" s="12" t="s">
        <v>112</v>
      </c>
      <c r="F1910" s="14">
        <v>923</v>
      </c>
      <c r="G1910" s="15">
        <v>15112000</v>
      </c>
      <c r="H1910" s="15">
        <v>402270</v>
      </c>
    </row>
    <row r="1911" spans="1:8">
      <c r="A1911" s="12">
        <v>10</v>
      </c>
      <c r="B1911" s="12">
        <v>10512</v>
      </c>
      <c r="C1911" s="13">
        <v>6680</v>
      </c>
      <c r="E1911" s="12" t="s">
        <v>519</v>
      </c>
      <c r="F1911" s="14">
        <v>1850</v>
      </c>
      <c r="G1911" s="15">
        <v>15112000</v>
      </c>
      <c r="H1911" s="15">
        <v>424250</v>
      </c>
    </row>
    <row r="1912" spans="1:8">
      <c r="A1912" s="12">
        <v>10</v>
      </c>
      <c r="B1912" s="12">
        <v>10512</v>
      </c>
      <c r="C1912" s="13">
        <v>6720</v>
      </c>
      <c r="E1912" s="12" t="s">
        <v>1379</v>
      </c>
      <c r="F1912" s="14">
        <v>0</v>
      </c>
      <c r="G1912" s="15">
        <v>15112000</v>
      </c>
      <c r="H1912" s="15">
        <v>426500</v>
      </c>
    </row>
    <row r="1913" spans="1:8">
      <c r="A1913" s="12">
        <v>10</v>
      </c>
      <c r="B1913" s="12">
        <v>10512</v>
      </c>
      <c r="C1913" s="13" t="s">
        <v>1818</v>
      </c>
      <c r="E1913" s="12" t="s">
        <v>1819</v>
      </c>
      <c r="F1913" s="14">
        <v>4223</v>
      </c>
      <c r="G1913" s="15">
        <v>15112000</v>
      </c>
      <c r="H1913" s="15">
        <v>426550</v>
      </c>
    </row>
    <row r="1914" spans="1:8">
      <c r="A1914" s="12">
        <v>10</v>
      </c>
      <c r="B1914" s="12">
        <v>10512</v>
      </c>
      <c r="C1914" s="13" t="s">
        <v>1820</v>
      </c>
      <c r="E1914" s="12" t="s">
        <v>1821</v>
      </c>
      <c r="F1914" s="14">
        <v>1693</v>
      </c>
      <c r="G1914" s="15">
        <v>15112000</v>
      </c>
      <c r="H1914" s="15">
        <v>426555</v>
      </c>
    </row>
    <row r="1915" spans="1:8">
      <c r="A1915" s="12">
        <v>10</v>
      </c>
      <c r="B1915" s="12">
        <v>10512</v>
      </c>
      <c r="C1915" s="13">
        <v>6725</v>
      </c>
      <c r="E1915" s="12" t="s">
        <v>1804</v>
      </c>
      <c r="F1915" s="14">
        <v>82222</v>
      </c>
      <c r="G1915" s="15">
        <v>15112000</v>
      </c>
      <c r="H1915" s="15">
        <v>429000</v>
      </c>
    </row>
    <row r="1916" spans="1:8">
      <c r="A1916" s="12">
        <v>10</v>
      </c>
      <c r="B1916" s="12">
        <v>10512</v>
      </c>
      <c r="C1916" s="13">
        <v>6727</v>
      </c>
      <c r="E1916" s="12" t="s">
        <v>1805</v>
      </c>
      <c r="F1916" s="14">
        <v>3114</v>
      </c>
      <c r="G1916" s="15">
        <v>15112000</v>
      </c>
      <c r="H1916" s="15">
        <v>429250</v>
      </c>
    </row>
    <row r="1917" spans="1:8">
      <c r="A1917" s="12">
        <v>10</v>
      </c>
      <c r="B1917" s="12">
        <v>10512</v>
      </c>
      <c r="C1917" s="13" t="s">
        <v>1822</v>
      </c>
      <c r="E1917" s="12" t="s">
        <v>1823</v>
      </c>
      <c r="F1917" s="14">
        <v>7500</v>
      </c>
      <c r="G1917" s="15">
        <v>15112000</v>
      </c>
      <c r="H1917" s="15">
        <v>430000</v>
      </c>
    </row>
    <row r="1918" spans="1:8">
      <c r="A1918" s="12">
        <v>10</v>
      </c>
      <c r="B1918" s="12">
        <v>10512</v>
      </c>
      <c r="C1918" s="13">
        <v>6900</v>
      </c>
      <c r="E1918" s="12" t="s">
        <v>115</v>
      </c>
      <c r="F1918" s="14">
        <v>400</v>
      </c>
      <c r="G1918" s="15">
        <v>15112000</v>
      </c>
      <c r="H1918" s="15">
        <v>435000</v>
      </c>
    </row>
    <row r="1919" spans="1:8">
      <c r="A1919" s="12">
        <v>10</v>
      </c>
      <c r="B1919" s="12">
        <v>10512</v>
      </c>
      <c r="C1919" s="13">
        <v>6912</v>
      </c>
      <c r="E1919" s="12" t="s">
        <v>116</v>
      </c>
      <c r="F1919" s="14">
        <v>3707</v>
      </c>
      <c r="G1919" s="15">
        <v>15112000</v>
      </c>
      <c r="H1919" s="15">
        <v>436000</v>
      </c>
    </row>
    <row r="1920" spans="1:8">
      <c r="A1920" s="12">
        <v>10</v>
      </c>
      <c r="B1920" s="12">
        <v>10512</v>
      </c>
      <c r="C1920" s="13">
        <v>6930</v>
      </c>
      <c r="E1920" s="12" t="s">
        <v>137</v>
      </c>
      <c r="F1920" s="14">
        <v>400</v>
      </c>
      <c r="G1920" s="15">
        <v>15112000</v>
      </c>
      <c r="H1920" s="15">
        <v>438000</v>
      </c>
    </row>
    <row r="1921" spans="1:8">
      <c r="A1921" s="12">
        <v>10</v>
      </c>
      <c r="B1921" s="12">
        <v>10512</v>
      </c>
      <c r="C1921" s="13">
        <v>7105</v>
      </c>
      <c r="E1921" s="12" t="s">
        <v>483</v>
      </c>
      <c r="F1921" s="14">
        <v>150</v>
      </c>
      <c r="G1921" s="15">
        <v>15112000</v>
      </c>
      <c r="H1921" s="15">
        <v>450000</v>
      </c>
    </row>
    <row r="1922" spans="1:8">
      <c r="A1922" s="12">
        <v>10</v>
      </c>
      <c r="B1922" s="12">
        <v>10512</v>
      </c>
      <c r="C1922" s="13">
        <v>7110</v>
      </c>
      <c r="E1922" s="12" t="s">
        <v>128</v>
      </c>
      <c r="F1922" s="14">
        <v>0</v>
      </c>
      <c r="G1922" s="15">
        <v>15112000</v>
      </c>
      <c r="H1922" s="15">
        <v>451000</v>
      </c>
    </row>
    <row r="1923" spans="1:8">
      <c r="A1923" s="12">
        <v>10</v>
      </c>
      <c r="B1923" s="12">
        <v>10512</v>
      </c>
      <c r="C1923" s="13">
        <v>7135</v>
      </c>
      <c r="E1923" s="12" t="s">
        <v>525</v>
      </c>
      <c r="F1923" s="14">
        <v>20000</v>
      </c>
      <c r="G1923" s="15">
        <v>15112000</v>
      </c>
      <c r="H1923" s="15">
        <v>446070</v>
      </c>
    </row>
    <row r="1924" spans="1:8">
      <c r="A1924" s="12">
        <v>10</v>
      </c>
      <c r="B1924" s="12">
        <v>10512</v>
      </c>
      <c r="C1924" s="13" t="s">
        <v>1824</v>
      </c>
      <c r="E1924" s="12" t="s">
        <v>1825</v>
      </c>
      <c r="F1924" s="14">
        <v>0</v>
      </c>
      <c r="G1924" s="15">
        <v>15112000</v>
      </c>
    </row>
    <row r="1925" spans="1:8">
      <c r="A1925" s="12">
        <v>10</v>
      </c>
      <c r="B1925" s="12">
        <v>10512</v>
      </c>
      <c r="C1925" s="13">
        <v>7145</v>
      </c>
      <c r="E1925" s="12" t="s">
        <v>526</v>
      </c>
      <c r="F1925" s="14">
        <v>3000</v>
      </c>
      <c r="G1925" s="15">
        <v>15112000</v>
      </c>
      <c r="H1925" s="15">
        <v>446080</v>
      </c>
    </row>
    <row r="1927" spans="1:8">
      <c r="B1927" s="12" t="s">
        <v>1826</v>
      </c>
    </row>
    <row r="1928" spans="1:8">
      <c r="A1928" s="12">
        <v>10</v>
      </c>
      <c r="B1928" s="12">
        <v>10513</v>
      </c>
      <c r="C1928" s="13">
        <v>6120</v>
      </c>
      <c r="E1928" s="12" t="s">
        <v>107</v>
      </c>
      <c r="F1928" s="14">
        <v>2427</v>
      </c>
      <c r="G1928" s="15">
        <v>15113000</v>
      </c>
      <c r="H1928" s="15">
        <v>401000</v>
      </c>
    </row>
    <row r="1929" spans="1:8">
      <c r="A1929" s="12">
        <v>10</v>
      </c>
      <c r="B1929" s="12">
        <v>10513</v>
      </c>
      <c r="C1929" s="13">
        <v>6125</v>
      </c>
      <c r="E1929" s="12" t="s">
        <v>191</v>
      </c>
      <c r="F1929" s="14">
        <v>0</v>
      </c>
      <c r="G1929" s="15">
        <v>15113000</v>
      </c>
      <c r="H1929" s="15">
        <v>401125</v>
      </c>
    </row>
    <row r="1930" spans="1:8">
      <c r="A1930" s="12">
        <v>10</v>
      </c>
      <c r="B1930" s="12">
        <v>10513</v>
      </c>
      <c r="C1930" s="13">
        <v>6210</v>
      </c>
      <c r="E1930" s="12" t="s">
        <v>108</v>
      </c>
      <c r="F1930" s="14">
        <v>78</v>
      </c>
      <c r="G1930" s="15">
        <v>15113000</v>
      </c>
      <c r="H1930" s="15">
        <v>402210</v>
      </c>
    </row>
    <row r="1931" spans="1:8">
      <c r="A1931" s="12">
        <v>10</v>
      </c>
      <c r="B1931" s="12">
        <v>10513</v>
      </c>
      <c r="C1931" s="13">
        <v>6220</v>
      </c>
      <c r="E1931" s="12" t="s">
        <v>109</v>
      </c>
      <c r="F1931" s="14">
        <v>186</v>
      </c>
      <c r="G1931" s="15">
        <v>15113000</v>
      </c>
      <c r="H1931" s="15">
        <v>402220</v>
      </c>
    </row>
    <row r="1932" spans="1:8">
      <c r="A1932" s="12">
        <v>10</v>
      </c>
      <c r="B1932" s="12">
        <v>10513</v>
      </c>
      <c r="C1932" s="13">
        <v>6230</v>
      </c>
      <c r="E1932" s="12" t="s">
        <v>110</v>
      </c>
      <c r="F1932" s="14">
        <v>201</v>
      </c>
      <c r="G1932" s="15">
        <v>15113000</v>
      </c>
      <c r="H1932" s="15">
        <v>402230</v>
      </c>
    </row>
    <row r="1933" spans="1:8">
      <c r="A1933" s="12">
        <v>10</v>
      </c>
      <c r="B1933" s="12">
        <v>10513</v>
      </c>
      <c r="C1933" s="13">
        <v>6240</v>
      </c>
      <c r="E1933" s="12" t="s">
        <v>136</v>
      </c>
      <c r="F1933" s="14">
        <v>17</v>
      </c>
      <c r="G1933" s="15">
        <v>15113000</v>
      </c>
      <c r="H1933" s="15">
        <v>402240</v>
      </c>
    </row>
    <row r="1934" spans="1:8">
      <c r="A1934" s="12">
        <v>10</v>
      </c>
      <c r="B1934" s="12">
        <v>10513</v>
      </c>
      <c r="C1934" s="13">
        <v>6260</v>
      </c>
      <c r="E1934" s="12" t="s">
        <v>111</v>
      </c>
      <c r="F1934" s="14">
        <v>562</v>
      </c>
      <c r="G1934" s="15">
        <v>15113000</v>
      </c>
      <c r="H1934" s="15">
        <v>402260</v>
      </c>
    </row>
    <row r="1935" spans="1:8">
      <c r="A1935" s="12">
        <v>10</v>
      </c>
      <c r="B1935" s="12">
        <v>10513</v>
      </c>
      <c r="C1935" s="13">
        <v>6270</v>
      </c>
      <c r="E1935" s="12" t="s">
        <v>112</v>
      </c>
      <c r="F1935" s="14">
        <v>12</v>
      </c>
      <c r="G1935" s="15">
        <v>15113000</v>
      </c>
      <c r="H1935" s="15">
        <v>402270</v>
      </c>
    </row>
    <row r="1936" spans="1:8">
      <c r="A1936" s="12">
        <v>10</v>
      </c>
      <c r="B1936" s="12">
        <v>10513</v>
      </c>
      <c r="C1936" s="13">
        <v>6670</v>
      </c>
      <c r="E1936" s="12" t="s">
        <v>518</v>
      </c>
      <c r="F1936" s="14">
        <v>8527</v>
      </c>
      <c r="G1936" s="15">
        <v>15113000</v>
      </c>
      <c r="H1936" s="15">
        <v>424000</v>
      </c>
    </row>
    <row r="1937" spans="1:8">
      <c r="A1937" s="12">
        <v>10</v>
      </c>
      <c r="B1937" s="12">
        <v>10513</v>
      </c>
      <c r="C1937" s="13">
        <v>6680</v>
      </c>
      <c r="E1937" s="12" t="s">
        <v>519</v>
      </c>
      <c r="F1937" s="14">
        <v>280</v>
      </c>
      <c r="G1937" s="15">
        <v>15113000</v>
      </c>
      <c r="H1937" s="15">
        <v>424250</v>
      </c>
    </row>
    <row r="1938" spans="1:8">
      <c r="A1938" s="12">
        <v>10</v>
      </c>
      <c r="B1938" s="12">
        <v>10513</v>
      </c>
      <c r="C1938" s="13">
        <v>6912</v>
      </c>
      <c r="E1938" s="12" t="s">
        <v>116</v>
      </c>
      <c r="F1938" s="14">
        <v>49</v>
      </c>
      <c r="G1938" s="15">
        <v>15113000</v>
      </c>
      <c r="H1938" s="15">
        <v>436000</v>
      </c>
    </row>
    <row r="1939" spans="1:8">
      <c r="A1939" s="12">
        <v>10</v>
      </c>
      <c r="B1939" s="12">
        <v>10513</v>
      </c>
      <c r="C1939" s="13">
        <v>6930</v>
      </c>
      <c r="E1939" s="12" t="s">
        <v>137</v>
      </c>
      <c r="F1939" s="14">
        <v>600</v>
      </c>
      <c r="G1939" s="15">
        <v>15113000</v>
      </c>
      <c r="H1939" s="15">
        <v>438000</v>
      </c>
    </row>
    <row r="1940" spans="1:8">
      <c r="A1940" s="12">
        <v>10</v>
      </c>
      <c r="B1940" s="12">
        <v>10513</v>
      </c>
      <c r="C1940" s="13">
        <v>7135</v>
      </c>
      <c r="E1940" s="12" t="s">
        <v>525</v>
      </c>
      <c r="F1940" s="14">
        <v>800</v>
      </c>
      <c r="G1940" s="15">
        <v>15113000</v>
      </c>
      <c r="H1940" s="15">
        <v>446070</v>
      </c>
    </row>
    <row r="1941" spans="1:8">
      <c r="A1941" s="12">
        <v>10</v>
      </c>
      <c r="B1941" s="12">
        <v>10513</v>
      </c>
      <c r="C1941" s="13">
        <v>7145</v>
      </c>
      <c r="E1941" s="12" t="s">
        <v>526</v>
      </c>
      <c r="F1941" s="14">
        <v>415</v>
      </c>
      <c r="G1941" s="15">
        <v>15113000</v>
      </c>
      <c r="H1941" s="15">
        <v>446080</v>
      </c>
    </row>
    <row r="1943" spans="1:8">
      <c r="B1943" s="12" t="s">
        <v>1827</v>
      </c>
    </row>
    <row r="1944" spans="1:8">
      <c r="A1944" s="12">
        <v>10</v>
      </c>
      <c r="B1944" s="12">
        <v>10514</v>
      </c>
      <c r="C1944" s="13">
        <v>4675</v>
      </c>
      <c r="E1944" s="12" t="s">
        <v>1817</v>
      </c>
      <c r="F1944" s="14">
        <v>-29590</v>
      </c>
      <c r="G1944" s="15">
        <v>15114000</v>
      </c>
      <c r="H1944" s="15">
        <v>306075</v>
      </c>
    </row>
    <row r="1945" spans="1:8">
      <c r="A1945" s="12">
        <v>10</v>
      </c>
      <c r="B1945" s="12">
        <v>10514</v>
      </c>
      <c r="C1945" s="13">
        <v>6120</v>
      </c>
      <c r="E1945" s="12" t="s">
        <v>107</v>
      </c>
      <c r="F1945" s="14">
        <v>21738</v>
      </c>
      <c r="G1945" s="15">
        <v>15114000</v>
      </c>
      <c r="H1945" s="15">
        <v>401000</v>
      </c>
    </row>
    <row r="1946" spans="1:8">
      <c r="A1946" s="12">
        <v>10</v>
      </c>
      <c r="B1946" s="12">
        <v>10514</v>
      </c>
      <c r="C1946" s="13">
        <v>6210</v>
      </c>
      <c r="E1946" s="12" t="s">
        <v>108</v>
      </c>
      <c r="F1946" s="14">
        <v>702</v>
      </c>
      <c r="G1946" s="15">
        <v>15114000</v>
      </c>
      <c r="H1946" s="15">
        <v>402210</v>
      </c>
    </row>
    <row r="1947" spans="1:8">
      <c r="A1947" s="12">
        <v>10</v>
      </c>
      <c r="B1947" s="12">
        <v>10514</v>
      </c>
      <c r="C1947" s="13">
        <v>6220</v>
      </c>
      <c r="E1947" s="12" t="s">
        <v>109</v>
      </c>
      <c r="F1947" s="14">
        <v>1663</v>
      </c>
      <c r="G1947" s="15">
        <v>15114000</v>
      </c>
      <c r="H1947" s="15">
        <v>402220</v>
      </c>
    </row>
    <row r="1948" spans="1:8">
      <c r="A1948" s="12">
        <v>10</v>
      </c>
      <c r="B1948" s="12">
        <v>10514</v>
      </c>
      <c r="C1948" s="13">
        <v>6230</v>
      </c>
      <c r="E1948" s="12" t="s">
        <v>110</v>
      </c>
      <c r="F1948" s="14">
        <v>1804</v>
      </c>
      <c r="G1948" s="15">
        <v>15114000</v>
      </c>
      <c r="H1948" s="15">
        <v>402230</v>
      </c>
    </row>
    <row r="1949" spans="1:8">
      <c r="A1949" s="12">
        <v>10</v>
      </c>
      <c r="B1949" s="12">
        <v>10514</v>
      </c>
      <c r="C1949" s="13">
        <v>6240</v>
      </c>
      <c r="E1949" s="12" t="s">
        <v>136</v>
      </c>
      <c r="F1949" s="14">
        <v>152</v>
      </c>
      <c r="G1949" s="15">
        <v>15114000</v>
      </c>
      <c r="H1949" s="15">
        <v>402240</v>
      </c>
    </row>
    <row r="1950" spans="1:8">
      <c r="A1950" s="12">
        <v>10</v>
      </c>
      <c r="B1950" s="12">
        <v>10514</v>
      </c>
      <c r="C1950" s="13">
        <v>6260</v>
      </c>
      <c r="E1950" s="12" t="s">
        <v>111</v>
      </c>
      <c r="F1950" s="14">
        <v>2808</v>
      </c>
      <c r="G1950" s="15">
        <v>15114000</v>
      </c>
      <c r="H1950" s="15">
        <v>402260</v>
      </c>
    </row>
    <row r="1951" spans="1:8">
      <c r="A1951" s="12">
        <v>10</v>
      </c>
      <c r="B1951" s="12">
        <v>10514</v>
      </c>
      <c r="C1951" s="13">
        <v>6270</v>
      </c>
      <c r="E1951" s="12" t="s">
        <v>112</v>
      </c>
      <c r="F1951" s="14">
        <v>108</v>
      </c>
      <c r="G1951" s="15">
        <v>15114000</v>
      </c>
      <c r="H1951" s="15">
        <v>402270</v>
      </c>
    </row>
    <row r="1952" spans="1:8">
      <c r="A1952" s="12">
        <v>10</v>
      </c>
      <c r="B1952" s="12">
        <v>10514</v>
      </c>
      <c r="C1952" s="13">
        <v>6900</v>
      </c>
      <c r="E1952" s="12" t="s">
        <v>115</v>
      </c>
      <c r="F1952" s="14">
        <v>180</v>
      </c>
      <c r="G1952" s="15">
        <v>15114000</v>
      </c>
      <c r="H1952" s="15">
        <v>435000</v>
      </c>
    </row>
    <row r="1953" spans="1:8">
      <c r="A1953" s="12">
        <v>10</v>
      </c>
      <c r="B1953" s="12">
        <v>10514</v>
      </c>
      <c r="C1953" s="13">
        <v>6912</v>
      </c>
      <c r="E1953" s="12" t="s">
        <v>1828</v>
      </c>
      <c r="F1953" s="14">
        <v>435</v>
      </c>
      <c r="G1953" s="15">
        <v>15114000</v>
      </c>
      <c r="H1953" s="15">
        <v>436000</v>
      </c>
    </row>
    <row r="1955" spans="1:8">
      <c r="B1955" s="12" t="s">
        <v>1829</v>
      </c>
    </row>
    <row r="1956" spans="1:8">
      <c r="A1956" s="12">
        <v>10</v>
      </c>
      <c r="B1956" s="12">
        <v>10515</v>
      </c>
      <c r="C1956" s="13" t="s">
        <v>1830</v>
      </c>
      <c r="E1956" s="12" t="s">
        <v>1831</v>
      </c>
      <c r="F1956" s="14">
        <v>-360900</v>
      </c>
      <c r="G1956" s="15">
        <v>15115120</v>
      </c>
      <c r="H1956" s="15">
        <v>306075</v>
      </c>
    </row>
    <row r="1957" spans="1:8">
      <c r="A1957" s="12">
        <v>10</v>
      </c>
      <c r="B1957" s="12">
        <v>10515</v>
      </c>
      <c r="C1957" s="13" t="s">
        <v>1832</v>
      </c>
      <c r="E1957" s="12" t="s">
        <v>1833</v>
      </c>
      <c r="F1957" s="14">
        <v>-23000</v>
      </c>
      <c r="G1957" s="15">
        <v>15114000</v>
      </c>
      <c r="H1957" s="15">
        <v>306075</v>
      </c>
    </row>
    <row r="1958" spans="1:8">
      <c r="A1958" s="12">
        <v>10</v>
      </c>
      <c r="B1958" s="12">
        <v>10515</v>
      </c>
      <c r="C1958" s="13">
        <v>6000</v>
      </c>
      <c r="E1958" s="12" t="s">
        <v>1266</v>
      </c>
      <c r="F1958" s="14">
        <v>-86716</v>
      </c>
      <c r="G1958" s="15">
        <v>15100000</v>
      </c>
      <c r="H1958" s="15">
        <v>400000</v>
      </c>
    </row>
    <row r="1959" spans="1:8">
      <c r="A1959" s="12">
        <v>10</v>
      </c>
      <c r="B1959" s="12">
        <v>10515</v>
      </c>
      <c r="C1959" s="13" t="s">
        <v>1834</v>
      </c>
      <c r="E1959" s="12" t="s">
        <v>1835</v>
      </c>
      <c r="F1959" s="14">
        <v>700</v>
      </c>
      <c r="G1959" s="15">
        <v>15115000</v>
      </c>
      <c r="H1959" s="15">
        <v>417500</v>
      </c>
    </row>
    <row r="1960" spans="1:8">
      <c r="A1960" s="12">
        <v>10</v>
      </c>
      <c r="B1960" s="12">
        <v>10515</v>
      </c>
      <c r="C1960" s="13" t="s">
        <v>1836</v>
      </c>
      <c r="E1960" s="12" t="s">
        <v>1837</v>
      </c>
      <c r="F1960" s="14">
        <v>1000</v>
      </c>
      <c r="G1960" s="15">
        <v>15115110</v>
      </c>
      <c r="H1960" s="15">
        <v>417500</v>
      </c>
    </row>
    <row r="1961" spans="1:8">
      <c r="A1961" s="12">
        <v>10</v>
      </c>
      <c r="B1961" s="12">
        <v>10515</v>
      </c>
      <c r="C1961" s="13" t="s">
        <v>1838</v>
      </c>
      <c r="E1961" s="12" t="s">
        <v>1839</v>
      </c>
      <c r="F1961" s="14">
        <v>1000</v>
      </c>
      <c r="G1961" s="15">
        <v>15115120</v>
      </c>
      <c r="H1961" s="15">
        <v>417500</v>
      </c>
    </row>
    <row r="1962" spans="1:8">
      <c r="A1962" s="12">
        <v>10</v>
      </c>
      <c r="B1962" s="12">
        <v>10515</v>
      </c>
      <c r="C1962" s="13" t="s">
        <v>1840</v>
      </c>
      <c r="E1962" s="12" t="s">
        <v>1841</v>
      </c>
      <c r="F1962" s="14">
        <v>20000</v>
      </c>
      <c r="G1962" s="15">
        <v>15115000</v>
      </c>
      <c r="H1962" s="15">
        <v>423000</v>
      </c>
    </row>
    <row r="1963" spans="1:8">
      <c r="A1963" s="12">
        <v>10</v>
      </c>
      <c r="B1963" s="12">
        <v>10515</v>
      </c>
      <c r="C1963" s="13" t="s">
        <v>1842</v>
      </c>
      <c r="E1963" s="12" t="s">
        <v>1843</v>
      </c>
      <c r="F1963" s="14">
        <v>18000</v>
      </c>
      <c r="G1963" s="15">
        <v>15115110</v>
      </c>
      <c r="H1963" s="15">
        <v>423000</v>
      </c>
    </row>
    <row r="1964" spans="1:8">
      <c r="A1964" s="12">
        <v>10</v>
      </c>
      <c r="B1964" s="12">
        <v>10515</v>
      </c>
      <c r="C1964" s="13" t="s">
        <v>1844</v>
      </c>
      <c r="E1964" s="12" t="s">
        <v>1845</v>
      </c>
      <c r="F1964" s="14">
        <v>30000</v>
      </c>
      <c r="G1964" s="15">
        <v>15115120</v>
      </c>
      <c r="H1964" s="15">
        <v>423000</v>
      </c>
    </row>
    <row r="1965" spans="1:8">
      <c r="A1965" s="12">
        <v>10</v>
      </c>
      <c r="B1965" s="12">
        <v>10515</v>
      </c>
      <c r="C1965" s="13" t="s">
        <v>1846</v>
      </c>
      <c r="E1965" s="12" t="s">
        <v>1847</v>
      </c>
      <c r="F1965" s="14">
        <v>23000</v>
      </c>
      <c r="G1965" s="15">
        <v>15114000</v>
      </c>
      <c r="H1965" s="15">
        <v>423000</v>
      </c>
    </row>
    <row r="1966" spans="1:8">
      <c r="A1966" s="12">
        <v>10</v>
      </c>
      <c r="B1966" s="12">
        <v>10515</v>
      </c>
      <c r="C1966" s="13" t="s">
        <v>1848</v>
      </c>
      <c r="E1966" s="12" t="s">
        <v>1849</v>
      </c>
      <c r="F1966" s="14">
        <v>500</v>
      </c>
      <c r="G1966" s="15">
        <v>15115181</v>
      </c>
      <c r="H1966" s="15">
        <v>423500</v>
      </c>
    </row>
    <row r="1967" spans="1:8">
      <c r="A1967" s="12">
        <v>10</v>
      </c>
      <c r="B1967" s="12">
        <v>10515</v>
      </c>
      <c r="C1967" s="13" t="s">
        <v>1850</v>
      </c>
      <c r="E1967" s="12" t="s">
        <v>1851</v>
      </c>
      <c r="F1967" s="14">
        <v>1000</v>
      </c>
      <c r="G1967" s="15">
        <v>15115182</v>
      </c>
      <c r="H1967" s="15">
        <v>424500</v>
      </c>
    </row>
    <row r="1968" spans="1:8">
      <c r="A1968" s="12">
        <v>10</v>
      </c>
      <c r="B1968" s="12">
        <v>10515</v>
      </c>
      <c r="C1968" s="13" t="s">
        <v>1852</v>
      </c>
      <c r="E1968" s="12" t="s">
        <v>1853</v>
      </c>
      <c r="F1968" s="14">
        <v>0</v>
      </c>
    </row>
    <row r="1969" spans="1:8">
      <c r="A1969" s="12">
        <v>10</v>
      </c>
      <c r="B1969" s="12">
        <v>10515</v>
      </c>
      <c r="C1969" s="13" t="s">
        <v>1854</v>
      </c>
      <c r="E1969" s="12" t="s">
        <v>1855</v>
      </c>
      <c r="F1969" s="14">
        <v>750</v>
      </c>
      <c r="G1969" s="15">
        <v>15115370</v>
      </c>
      <c r="H1969" s="15">
        <v>423500</v>
      </c>
    </row>
    <row r="1970" spans="1:8">
      <c r="A1970" s="12">
        <v>10</v>
      </c>
      <c r="B1970" s="12">
        <v>10515</v>
      </c>
      <c r="C1970" s="13" t="s">
        <v>1856</v>
      </c>
      <c r="E1970" s="12" t="s">
        <v>1857</v>
      </c>
      <c r="F1970" s="14">
        <v>3600</v>
      </c>
      <c r="G1970" s="15">
        <v>15115000</v>
      </c>
      <c r="H1970" s="15">
        <v>423500</v>
      </c>
    </row>
    <row r="1971" spans="1:8">
      <c r="A1971" s="12">
        <v>10</v>
      </c>
      <c r="B1971" s="12">
        <v>10515</v>
      </c>
      <c r="C1971" s="13" t="s">
        <v>1858</v>
      </c>
      <c r="E1971" s="12" t="s">
        <v>1859</v>
      </c>
      <c r="F1971" s="14">
        <v>8500</v>
      </c>
      <c r="G1971" s="15">
        <v>15115110</v>
      </c>
      <c r="H1971" s="15">
        <v>423500</v>
      </c>
    </row>
    <row r="1972" spans="1:8">
      <c r="A1972" s="12">
        <v>10</v>
      </c>
      <c r="B1972" s="12">
        <v>10515</v>
      </c>
      <c r="C1972" s="13" t="s">
        <v>1860</v>
      </c>
      <c r="E1972" s="12" t="s">
        <v>1861</v>
      </c>
      <c r="F1972" s="14">
        <v>4000</v>
      </c>
      <c r="G1972" s="15">
        <v>15115120</v>
      </c>
      <c r="H1972" s="15">
        <v>423500</v>
      </c>
    </row>
    <row r="1973" spans="1:8">
      <c r="A1973" s="12">
        <v>10</v>
      </c>
      <c r="B1973" s="12">
        <v>10515</v>
      </c>
      <c r="C1973" s="13" t="s">
        <v>1862</v>
      </c>
      <c r="E1973" s="12" t="s">
        <v>1863</v>
      </c>
      <c r="F1973" s="14">
        <v>700</v>
      </c>
      <c r="G1973" s="15">
        <v>15115130</v>
      </c>
      <c r="H1973" s="15">
        <v>423500</v>
      </c>
    </row>
    <row r="1974" spans="1:8">
      <c r="A1974" s="12">
        <v>10</v>
      </c>
      <c r="B1974" s="12">
        <v>10515</v>
      </c>
      <c r="C1974" s="13" t="s">
        <v>1864</v>
      </c>
      <c r="E1974" s="12" t="s">
        <v>1865</v>
      </c>
      <c r="F1974" s="14">
        <v>0</v>
      </c>
    </row>
    <row r="1975" spans="1:8">
      <c r="A1975" s="12">
        <v>10</v>
      </c>
      <c r="B1975" s="12">
        <v>10515</v>
      </c>
      <c r="C1975" s="13" t="s">
        <v>1866</v>
      </c>
      <c r="E1975" s="12" t="s">
        <v>1867</v>
      </c>
      <c r="F1975" s="14">
        <v>2200</v>
      </c>
      <c r="G1975" s="15">
        <v>15115182</v>
      </c>
      <c r="H1975" s="15">
        <v>424500</v>
      </c>
    </row>
    <row r="1976" spans="1:8">
      <c r="A1976" s="12">
        <v>10</v>
      </c>
      <c r="B1976" s="12">
        <v>10515</v>
      </c>
      <c r="C1976" s="13" t="s">
        <v>1868</v>
      </c>
      <c r="E1976" s="12" t="s">
        <v>1869</v>
      </c>
      <c r="F1976" s="14">
        <v>3000</v>
      </c>
      <c r="G1976" s="15">
        <v>15115370</v>
      </c>
      <c r="H1976" s="15">
        <v>424500</v>
      </c>
    </row>
    <row r="1977" spans="1:8">
      <c r="A1977" s="12">
        <v>10</v>
      </c>
      <c r="B1977" s="12">
        <v>10515</v>
      </c>
      <c r="C1977" s="13" t="s">
        <v>1870</v>
      </c>
      <c r="E1977" s="12" t="s">
        <v>1871</v>
      </c>
      <c r="F1977" s="14">
        <v>7000</v>
      </c>
      <c r="G1977" s="15">
        <v>15115000</v>
      </c>
      <c r="H1977" s="15">
        <v>424500</v>
      </c>
    </row>
    <row r="1978" spans="1:8">
      <c r="A1978" s="12">
        <v>10</v>
      </c>
      <c r="B1978" s="12">
        <v>10515</v>
      </c>
      <c r="C1978" s="13" t="s">
        <v>1872</v>
      </c>
      <c r="E1978" s="12" t="s">
        <v>1873</v>
      </c>
      <c r="F1978" s="14">
        <v>160000</v>
      </c>
      <c r="G1978" s="15">
        <v>15115110</v>
      </c>
      <c r="H1978" s="15">
        <v>424500</v>
      </c>
    </row>
    <row r="1979" spans="1:8">
      <c r="A1979" s="12">
        <v>10</v>
      </c>
      <c r="B1979" s="12">
        <v>10515</v>
      </c>
      <c r="C1979" s="13" t="s">
        <v>1874</v>
      </c>
      <c r="E1979" s="12" t="s">
        <v>1875</v>
      </c>
      <c r="F1979" s="14">
        <v>18000</v>
      </c>
      <c r="G1979" s="15">
        <v>15115120</v>
      </c>
      <c r="H1979" s="15">
        <v>424500</v>
      </c>
    </row>
    <row r="1980" spans="1:8">
      <c r="A1980" s="12">
        <v>10</v>
      </c>
      <c r="B1980" s="12">
        <v>10515</v>
      </c>
      <c r="C1980" s="13" t="s">
        <v>1876</v>
      </c>
      <c r="E1980" s="12" t="s">
        <v>1877</v>
      </c>
      <c r="F1980" s="14">
        <v>770</v>
      </c>
      <c r="G1980" s="15">
        <v>15115130</v>
      </c>
      <c r="H1980" s="15">
        <v>424500</v>
      </c>
    </row>
    <row r="1981" spans="1:8">
      <c r="A1981" s="12">
        <v>10</v>
      </c>
      <c r="B1981" s="12">
        <v>10515</v>
      </c>
      <c r="C1981" s="13" t="s">
        <v>1878</v>
      </c>
      <c r="E1981" s="12" t="s">
        <v>1879</v>
      </c>
      <c r="F1981" s="14">
        <v>0</v>
      </c>
      <c r="G1981" s="15">
        <v>15115517</v>
      </c>
      <c r="H1981" s="15">
        <v>424500</v>
      </c>
    </row>
    <row r="1982" spans="1:8">
      <c r="A1982" s="12">
        <v>10</v>
      </c>
      <c r="B1982" s="12">
        <v>10515</v>
      </c>
      <c r="C1982" s="13" t="s">
        <v>1880</v>
      </c>
      <c r="E1982" s="12" t="s">
        <v>1881</v>
      </c>
      <c r="F1982" s="14">
        <v>0</v>
      </c>
      <c r="G1982" s="15">
        <v>15115000</v>
      </c>
      <c r="H1982" s="15">
        <v>425000</v>
      </c>
    </row>
    <row r="1983" spans="1:8">
      <c r="A1983" s="12">
        <v>10</v>
      </c>
      <c r="B1983" s="12">
        <v>10515</v>
      </c>
      <c r="C1983" s="13" t="s">
        <v>1882</v>
      </c>
      <c r="E1983" s="12" t="s">
        <v>1883</v>
      </c>
      <c r="F1983" s="14">
        <v>0</v>
      </c>
      <c r="G1983" s="15">
        <v>15115110</v>
      </c>
      <c r="H1983" s="15">
        <v>424500</v>
      </c>
    </row>
    <row r="1984" spans="1:8">
      <c r="A1984" s="12">
        <v>10</v>
      </c>
      <c r="B1984" s="12">
        <v>10515</v>
      </c>
      <c r="C1984" s="13" t="s">
        <v>1884</v>
      </c>
      <c r="E1984" s="12" t="s">
        <v>1885</v>
      </c>
      <c r="F1984" s="14">
        <v>0</v>
      </c>
      <c r="G1984" s="15">
        <v>15115120</v>
      </c>
      <c r="H1984" s="15">
        <v>424500</v>
      </c>
    </row>
    <row r="1985" spans="1:8">
      <c r="A1985" s="12">
        <v>10</v>
      </c>
      <c r="B1985" s="12">
        <v>10515</v>
      </c>
      <c r="C1985" s="13" t="s">
        <v>1886</v>
      </c>
      <c r="E1985" s="12" t="s">
        <v>1887</v>
      </c>
      <c r="F1985" s="14">
        <v>2000</v>
      </c>
      <c r="G1985" s="15">
        <v>15115000</v>
      </c>
      <c r="H1985" s="15">
        <v>425500</v>
      </c>
    </row>
    <row r="1986" spans="1:8">
      <c r="A1986" s="12">
        <v>10</v>
      </c>
      <c r="B1986" s="12">
        <v>10515</v>
      </c>
      <c r="C1986" s="13" t="s">
        <v>1888</v>
      </c>
      <c r="E1986" s="12" t="s">
        <v>1889</v>
      </c>
      <c r="F1986" s="14">
        <v>4000</v>
      </c>
      <c r="G1986" s="15">
        <v>15115110</v>
      </c>
      <c r="H1986" s="15">
        <v>425500</v>
      </c>
    </row>
    <row r="1987" spans="1:8">
      <c r="A1987" s="12">
        <v>10</v>
      </c>
      <c r="B1987" s="12">
        <v>10515</v>
      </c>
      <c r="C1987" s="13" t="s">
        <v>1890</v>
      </c>
      <c r="E1987" s="12" t="s">
        <v>1891</v>
      </c>
      <c r="F1987" s="14">
        <v>7500</v>
      </c>
      <c r="G1987" s="15">
        <v>15115120</v>
      </c>
      <c r="H1987" s="15">
        <v>425500</v>
      </c>
    </row>
    <row r="1988" spans="1:8">
      <c r="A1988" s="12">
        <v>10</v>
      </c>
      <c r="B1988" s="12">
        <v>10515</v>
      </c>
      <c r="C1988" s="13" t="s">
        <v>1892</v>
      </c>
      <c r="E1988" s="12" t="s">
        <v>1893</v>
      </c>
      <c r="F1988" s="14">
        <v>4300</v>
      </c>
      <c r="G1988" s="15">
        <v>15115182</v>
      </c>
      <c r="H1988" s="15">
        <v>455000</v>
      </c>
    </row>
    <row r="1989" spans="1:8">
      <c r="A1989" s="12">
        <v>10</v>
      </c>
      <c r="B1989" s="12">
        <v>10515</v>
      </c>
      <c r="C1989" s="13" t="s">
        <v>1894</v>
      </c>
      <c r="E1989" s="12" t="s">
        <v>1895</v>
      </c>
      <c r="F1989" s="14">
        <v>500</v>
      </c>
      <c r="G1989" s="15">
        <v>15115184</v>
      </c>
      <c r="H1989" s="15">
        <v>455000</v>
      </c>
    </row>
    <row r="1990" spans="1:8">
      <c r="A1990" s="12">
        <v>10</v>
      </c>
      <c r="B1990" s="12">
        <v>10515</v>
      </c>
      <c r="C1990" s="13" t="s">
        <v>1896</v>
      </c>
      <c r="E1990" s="12" t="s">
        <v>1897</v>
      </c>
      <c r="F1990" s="14">
        <v>2900</v>
      </c>
      <c r="G1990" s="15">
        <v>15115370</v>
      </c>
      <c r="H1990" s="15">
        <v>455000</v>
      </c>
    </row>
    <row r="1991" spans="1:8">
      <c r="A1991" s="12">
        <v>10</v>
      </c>
      <c r="B1991" s="12">
        <v>10515</v>
      </c>
      <c r="C1991" s="13" t="s">
        <v>1898</v>
      </c>
      <c r="E1991" s="12" t="s">
        <v>1899</v>
      </c>
      <c r="F1991" s="14">
        <v>35100</v>
      </c>
      <c r="G1991" s="15">
        <v>15115000</v>
      </c>
      <c r="H1991" s="15">
        <v>455000</v>
      </c>
    </row>
    <row r="1992" spans="1:8">
      <c r="A1992" s="12">
        <v>10</v>
      </c>
      <c r="B1992" s="12">
        <v>10515</v>
      </c>
      <c r="C1992" s="13" t="s">
        <v>1900</v>
      </c>
      <c r="E1992" s="12" t="s">
        <v>1901</v>
      </c>
      <c r="F1992" s="14">
        <v>74500</v>
      </c>
      <c r="G1992" s="15">
        <v>15115110</v>
      </c>
      <c r="H1992" s="15">
        <v>455000</v>
      </c>
    </row>
    <row r="1993" spans="1:8">
      <c r="A1993" s="12">
        <v>10</v>
      </c>
      <c r="B1993" s="12">
        <v>10515</v>
      </c>
      <c r="C1993" s="13" t="s">
        <v>1902</v>
      </c>
      <c r="E1993" s="12" t="s">
        <v>1903</v>
      </c>
      <c r="F1993" s="14">
        <v>40500</v>
      </c>
      <c r="G1993" s="15">
        <v>15115120</v>
      </c>
      <c r="H1993" s="15">
        <v>455000</v>
      </c>
    </row>
    <row r="1994" spans="1:8">
      <c r="A1994" s="12">
        <v>10</v>
      </c>
      <c r="B1994" s="12">
        <v>10515</v>
      </c>
      <c r="C1994" s="13" t="s">
        <v>1904</v>
      </c>
      <c r="E1994" s="12" t="s">
        <v>1905</v>
      </c>
      <c r="F1994" s="14">
        <v>1600</v>
      </c>
      <c r="G1994" s="15">
        <v>15115130</v>
      </c>
      <c r="H1994" s="15">
        <v>455000</v>
      </c>
    </row>
    <row r="1995" spans="1:8">
      <c r="A1995" s="12">
        <v>10</v>
      </c>
      <c r="B1995" s="12">
        <v>10515</v>
      </c>
      <c r="C1995" s="13" t="s">
        <v>1906</v>
      </c>
      <c r="E1995" s="12" t="s">
        <v>1907</v>
      </c>
      <c r="F1995" s="14">
        <v>0</v>
      </c>
      <c r="G1995" s="15">
        <v>15115517</v>
      </c>
      <c r="H1995" s="15">
        <v>455000</v>
      </c>
    </row>
    <row r="1996" spans="1:8">
      <c r="A1996" s="12">
        <v>10</v>
      </c>
      <c r="B1996" s="12">
        <v>10515</v>
      </c>
      <c r="C1996" s="13" t="s">
        <v>1908</v>
      </c>
      <c r="E1996" s="12" t="s">
        <v>1909</v>
      </c>
      <c r="F1996" s="14">
        <v>4200</v>
      </c>
      <c r="G1996" s="15">
        <v>15115181</v>
      </c>
      <c r="H1996" s="15">
        <v>456000</v>
      </c>
    </row>
    <row r="1997" spans="1:8">
      <c r="A1997" s="12">
        <v>10</v>
      </c>
      <c r="B1997" s="12">
        <v>10515</v>
      </c>
      <c r="C1997" s="13" t="s">
        <v>1910</v>
      </c>
      <c r="E1997" s="12" t="s">
        <v>1911</v>
      </c>
      <c r="F1997" s="14">
        <v>19400</v>
      </c>
      <c r="G1997" s="15">
        <v>15115182</v>
      </c>
      <c r="H1997" s="15">
        <v>456000</v>
      </c>
    </row>
    <row r="1998" spans="1:8">
      <c r="A1998" s="12">
        <v>10</v>
      </c>
      <c r="B1998" s="12">
        <v>10515</v>
      </c>
      <c r="C1998" s="13" t="s">
        <v>1912</v>
      </c>
      <c r="E1998" s="12" t="s">
        <v>1913</v>
      </c>
      <c r="F1998" s="14">
        <v>390</v>
      </c>
      <c r="G1998" s="15">
        <v>15115184</v>
      </c>
      <c r="H1998" s="15">
        <v>456000</v>
      </c>
    </row>
    <row r="1999" spans="1:8">
      <c r="A1999" s="12">
        <v>10</v>
      </c>
      <c r="B1999" s="12">
        <v>10515</v>
      </c>
      <c r="C1999" s="13" t="s">
        <v>1914</v>
      </c>
      <c r="E1999" s="12" t="s">
        <v>1915</v>
      </c>
      <c r="F1999" s="14">
        <v>44100</v>
      </c>
      <c r="G1999" s="15">
        <v>15115370</v>
      </c>
      <c r="H1999" s="15">
        <v>456000</v>
      </c>
    </row>
    <row r="2000" spans="1:8">
      <c r="A2000" s="12">
        <v>10</v>
      </c>
      <c r="B2000" s="12">
        <v>10515</v>
      </c>
      <c r="C2000" s="13" t="s">
        <v>1916</v>
      </c>
      <c r="E2000" s="12" t="s">
        <v>1917</v>
      </c>
      <c r="F2000" s="14">
        <v>123500</v>
      </c>
      <c r="G2000" s="15">
        <v>15115000</v>
      </c>
      <c r="H2000" s="15">
        <v>456000</v>
      </c>
    </row>
    <row r="2001" spans="1:8">
      <c r="A2001" s="12">
        <v>10</v>
      </c>
      <c r="B2001" s="12">
        <v>10515</v>
      </c>
      <c r="C2001" s="13" t="s">
        <v>1918</v>
      </c>
      <c r="E2001" s="12" t="s">
        <v>1919</v>
      </c>
      <c r="F2001" s="14">
        <v>461100</v>
      </c>
      <c r="G2001" s="15">
        <v>15115110</v>
      </c>
      <c r="H2001" s="15">
        <v>456000</v>
      </c>
    </row>
    <row r="2002" spans="1:8">
      <c r="A2002" s="12">
        <v>10</v>
      </c>
      <c r="B2002" s="12">
        <v>10515</v>
      </c>
      <c r="C2002" s="13" t="s">
        <v>1920</v>
      </c>
      <c r="E2002" s="12" t="s">
        <v>1921</v>
      </c>
      <c r="F2002" s="14">
        <v>258900</v>
      </c>
      <c r="G2002" s="15">
        <v>15115120</v>
      </c>
      <c r="H2002" s="15">
        <v>456000</v>
      </c>
    </row>
    <row r="2003" spans="1:8">
      <c r="A2003" s="12">
        <v>10</v>
      </c>
      <c r="B2003" s="12">
        <v>10515</v>
      </c>
      <c r="C2003" s="13" t="s">
        <v>1922</v>
      </c>
      <c r="E2003" s="12" t="s">
        <v>1923</v>
      </c>
      <c r="F2003" s="14">
        <v>11700</v>
      </c>
      <c r="G2003" s="15">
        <v>15115130</v>
      </c>
      <c r="H2003" s="15">
        <v>456000</v>
      </c>
    </row>
    <row r="2004" spans="1:8">
      <c r="A2004" s="12">
        <v>10</v>
      </c>
      <c r="B2004" s="12">
        <v>10515</v>
      </c>
      <c r="C2004" s="13" t="s">
        <v>1924</v>
      </c>
      <c r="E2004" s="12" t="s">
        <v>1925</v>
      </c>
      <c r="F2004" s="14">
        <v>0</v>
      </c>
      <c r="G2004" s="15">
        <v>15115517</v>
      </c>
      <c r="H2004" s="15">
        <v>456000</v>
      </c>
    </row>
    <row r="2005" spans="1:8">
      <c r="A2005" s="12">
        <v>10</v>
      </c>
      <c r="B2005" s="12">
        <v>10515</v>
      </c>
      <c r="C2005" s="13" t="s">
        <v>1926</v>
      </c>
      <c r="E2005" s="12" t="s">
        <v>1927</v>
      </c>
      <c r="F2005" s="14">
        <v>5400</v>
      </c>
      <c r="G2005" s="15">
        <v>15115370</v>
      </c>
      <c r="H2005" s="15">
        <v>456969</v>
      </c>
    </row>
    <row r="2006" spans="1:8">
      <c r="A2006" s="12">
        <v>10</v>
      </c>
      <c r="B2006" s="12">
        <v>10515</v>
      </c>
      <c r="C2006" s="13" t="s">
        <v>1928</v>
      </c>
      <c r="E2006" s="12" t="s">
        <v>1929</v>
      </c>
      <c r="F2006" s="14">
        <v>9100</v>
      </c>
      <c r="G2006" s="15">
        <v>15115370</v>
      </c>
      <c r="H2006" s="15">
        <v>456746</v>
      </c>
    </row>
    <row r="2007" spans="1:8">
      <c r="A2007" s="12">
        <v>10</v>
      </c>
      <c r="B2007" s="12">
        <v>10515</v>
      </c>
      <c r="C2007" s="13" t="s">
        <v>1930</v>
      </c>
      <c r="E2007" s="12" t="s">
        <v>1931</v>
      </c>
      <c r="F2007" s="14">
        <v>4500</v>
      </c>
      <c r="G2007" s="15">
        <v>15115181</v>
      </c>
      <c r="H2007" s="15">
        <v>457000</v>
      </c>
    </row>
    <row r="2008" spans="1:8">
      <c r="A2008" s="12">
        <v>10</v>
      </c>
      <c r="B2008" s="12">
        <v>10515</v>
      </c>
      <c r="C2008" s="13" t="s">
        <v>1932</v>
      </c>
      <c r="E2008" s="12" t="s">
        <v>1933</v>
      </c>
      <c r="F2008" s="14">
        <v>750</v>
      </c>
      <c r="G2008" s="15">
        <v>15115370</v>
      </c>
      <c r="H2008" s="15">
        <v>157746</v>
      </c>
    </row>
    <row r="2009" spans="1:8">
      <c r="A2009" s="12">
        <v>10</v>
      </c>
      <c r="B2009" s="12">
        <v>10515</v>
      </c>
      <c r="C2009" s="13" t="s">
        <v>1934</v>
      </c>
      <c r="E2009" s="12" t="s">
        <v>1935</v>
      </c>
      <c r="F2009" s="14">
        <v>300</v>
      </c>
      <c r="G2009" s="15">
        <v>15115370</v>
      </c>
      <c r="H2009" s="15">
        <v>457750</v>
      </c>
    </row>
    <row r="2010" spans="1:8">
      <c r="A2010" s="12">
        <v>10</v>
      </c>
      <c r="B2010" s="12">
        <v>10515</v>
      </c>
      <c r="C2010" s="13" t="s">
        <v>1936</v>
      </c>
      <c r="E2010" s="12" t="s">
        <v>1937</v>
      </c>
      <c r="F2010" s="14">
        <v>350</v>
      </c>
      <c r="G2010" s="15">
        <v>15115182</v>
      </c>
      <c r="H2010" s="15">
        <v>458000</v>
      </c>
    </row>
    <row r="2011" spans="1:8">
      <c r="A2011" s="12">
        <v>10</v>
      </c>
      <c r="B2011" s="12">
        <v>10515</v>
      </c>
      <c r="C2011" s="13" t="s">
        <v>1938</v>
      </c>
      <c r="E2011" s="12" t="s">
        <v>1939</v>
      </c>
      <c r="F2011" s="14">
        <v>350</v>
      </c>
      <c r="G2011" s="15">
        <v>15115370</v>
      </c>
      <c r="H2011" s="15">
        <v>458000</v>
      </c>
    </row>
    <row r="2012" spans="1:8">
      <c r="A2012" s="12">
        <v>10</v>
      </c>
      <c r="B2012" s="12">
        <v>10515</v>
      </c>
      <c r="C2012" s="13" t="s">
        <v>1940</v>
      </c>
      <c r="E2012" s="12" t="s">
        <v>1941</v>
      </c>
      <c r="F2012" s="14">
        <v>1500</v>
      </c>
      <c r="G2012" s="15">
        <v>15115000</v>
      </c>
      <c r="H2012" s="15">
        <v>458000</v>
      </c>
    </row>
    <row r="2013" spans="1:8">
      <c r="A2013" s="12">
        <v>10</v>
      </c>
      <c r="B2013" s="12">
        <v>10515</v>
      </c>
      <c r="C2013" s="13" t="s">
        <v>1942</v>
      </c>
      <c r="E2013" s="12" t="s">
        <v>1943</v>
      </c>
      <c r="F2013" s="14">
        <v>2500</v>
      </c>
      <c r="G2013" s="15">
        <v>15115110</v>
      </c>
      <c r="H2013" s="15">
        <v>458000</v>
      </c>
    </row>
    <row r="2014" spans="1:8">
      <c r="A2014" s="12">
        <v>10</v>
      </c>
      <c r="B2014" s="12">
        <v>10515</v>
      </c>
      <c r="C2014" s="13" t="s">
        <v>1944</v>
      </c>
      <c r="E2014" s="12" t="s">
        <v>1945</v>
      </c>
      <c r="F2014" s="14">
        <v>1000</v>
      </c>
      <c r="G2014" s="15">
        <v>15115120</v>
      </c>
      <c r="H2014" s="15">
        <v>458000</v>
      </c>
    </row>
    <row r="2016" spans="1:8">
      <c r="B2016" s="12" t="s">
        <v>1946</v>
      </c>
    </row>
    <row r="2017" spans="1:8">
      <c r="A2017" s="12">
        <v>10</v>
      </c>
      <c r="B2017" s="12">
        <v>10516</v>
      </c>
      <c r="C2017" s="13" t="s">
        <v>1830</v>
      </c>
      <c r="E2017" s="12" t="s">
        <v>1947</v>
      </c>
      <c r="F2017" s="14">
        <v>-83000</v>
      </c>
      <c r="G2017" s="15">
        <v>15120120</v>
      </c>
      <c r="H2017" s="15">
        <v>306075</v>
      </c>
    </row>
    <row r="2018" spans="1:8">
      <c r="A2018" s="12">
        <v>10</v>
      </c>
      <c r="B2018" s="12">
        <v>10516</v>
      </c>
      <c r="C2018" s="13" t="s">
        <v>1948</v>
      </c>
      <c r="E2018" s="12" t="s">
        <v>1949</v>
      </c>
      <c r="F2018" s="14">
        <v>20000</v>
      </c>
      <c r="G2018" s="15">
        <v>15120000</v>
      </c>
      <c r="H2018" s="15">
        <v>419500</v>
      </c>
    </row>
    <row r="2019" spans="1:8">
      <c r="A2019" s="12">
        <v>10</v>
      </c>
      <c r="B2019" s="12">
        <v>10516</v>
      </c>
      <c r="C2019" s="13" t="s">
        <v>1950</v>
      </c>
      <c r="E2019" s="12" t="s">
        <v>1951</v>
      </c>
      <c r="F2019" s="14">
        <v>48000</v>
      </c>
      <c r="G2019" s="15">
        <v>15120110</v>
      </c>
      <c r="H2019" s="15">
        <v>419500</v>
      </c>
    </row>
    <row r="2020" spans="1:8">
      <c r="A2020" s="12">
        <v>10</v>
      </c>
      <c r="B2020" s="12">
        <v>10516</v>
      </c>
      <c r="C2020" s="13" t="s">
        <v>1952</v>
      </c>
      <c r="E2020" s="12" t="s">
        <v>1953</v>
      </c>
      <c r="F2020" s="14">
        <v>8000</v>
      </c>
      <c r="G2020" s="15">
        <v>15120120</v>
      </c>
      <c r="H2020" s="15">
        <v>419500</v>
      </c>
    </row>
    <row r="2021" spans="1:8">
      <c r="A2021" s="12">
        <v>10</v>
      </c>
      <c r="B2021" s="12">
        <v>10516</v>
      </c>
      <c r="C2021" s="13" t="s">
        <v>1954</v>
      </c>
      <c r="E2021" s="12" t="s">
        <v>1955</v>
      </c>
      <c r="F2021" s="14">
        <v>1000</v>
      </c>
      <c r="G2021" s="15">
        <v>15120130</v>
      </c>
      <c r="H2021" s="15">
        <v>419500</v>
      </c>
    </row>
    <row r="2022" spans="1:8">
      <c r="A2022" s="12">
        <v>10</v>
      </c>
      <c r="B2022" s="12">
        <v>10516</v>
      </c>
      <c r="C2022" s="13" t="s">
        <v>1956</v>
      </c>
      <c r="E2022" s="12" t="s">
        <v>1957</v>
      </c>
      <c r="F2022" s="14">
        <v>44000</v>
      </c>
      <c r="G2022" s="15">
        <v>15120000</v>
      </c>
      <c r="H2022" s="15">
        <v>420000</v>
      </c>
    </row>
    <row r="2023" spans="1:8">
      <c r="A2023" s="12">
        <v>10</v>
      </c>
      <c r="B2023" s="12">
        <v>10516</v>
      </c>
      <c r="C2023" s="13" t="s">
        <v>1958</v>
      </c>
      <c r="E2023" s="12" t="s">
        <v>1959</v>
      </c>
      <c r="F2023" s="14">
        <v>125000</v>
      </c>
      <c r="G2023" s="15">
        <v>15120110</v>
      </c>
      <c r="H2023" s="15">
        <v>420000</v>
      </c>
    </row>
    <row r="2024" spans="1:8">
      <c r="A2024" s="12">
        <v>10</v>
      </c>
      <c r="B2024" s="12">
        <v>10516</v>
      </c>
      <c r="C2024" s="13" t="s">
        <v>1960</v>
      </c>
      <c r="E2024" s="12" t="s">
        <v>1961</v>
      </c>
      <c r="F2024" s="14">
        <v>75000</v>
      </c>
      <c r="G2024" s="15">
        <v>15120120</v>
      </c>
      <c r="H2024" s="15">
        <v>420000</v>
      </c>
    </row>
    <row r="2025" spans="1:8">
      <c r="A2025" s="12">
        <v>10</v>
      </c>
      <c r="B2025" s="12">
        <v>10516</v>
      </c>
      <c r="C2025" s="13" t="s">
        <v>1962</v>
      </c>
      <c r="E2025" s="12" t="s">
        <v>1963</v>
      </c>
      <c r="F2025" s="14">
        <v>7000</v>
      </c>
      <c r="G2025" s="15">
        <v>15120130</v>
      </c>
      <c r="H2025" s="15">
        <v>420000</v>
      </c>
    </row>
    <row r="2026" spans="1:8">
      <c r="A2026" s="12">
        <v>10</v>
      </c>
      <c r="B2026" s="12">
        <v>10516</v>
      </c>
      <c r="C2026" s="13" t="s">
        <v>1964</v>
      </c>
      <c r="E2026" s="12" t="s">
        <v>1965</v>
      </c>
      <c r="F2026" s="14">
        <v>0</v>
      </c>
      <c r="G2026" s="15">
        <v>15120000</v>
      </c>
      <c r="H2026" s="15">
        <v>420030</v>
      </c>
    </row>
    <row r="2027" spans="1:8">
      <c r="A2027" s="12">
        <v>10</v>
      </c>
      <c r="B2027" s="12">
        <v>10516</v>
      </c>
      <c r="C2027" s="13" t="s">
        <v>1966</v>
      </c>
      <c r="E2027" s="12" t="s">
        <v>1967</v>
      </c>
      <c r="F2027" s="14">
        <v>0</v>
      </c>
      <c r="G2027" s="15">
        <v>15120000</v>
      </c>
      <c r="H2027" s="15">
        <v>429000</v>
      </c>
    </row>
    <row r="2028" spans="1:8">
      <c r="A2028" s="12">
        <v>10</v>
      </c>
      <c r="B2028" s="12">
        <v>10516</v>
      </c>
      <c r="C2028" s="13" t="s">
        <v>1968</v>
      </c>
      <c r="E2028" s="12" t="s">
        <v>1969</v>
      </c>
      <c r="F2028" s="14">
        <v>0</v>
      </c>
      <c r="G2028" s="15">
        <v>15120120</v>
      </c>
      <c r="H2028" s="15">
        <v>429000</v>
      </c>
    </row>
    <row r="2029" spans="1:8">
      <c r="A2029" s="12">
        <v>10</v>
      </c>
      <c r="B2029" s="12">
        <v>10517</v>
      </c>
      <c r="C2029" s="13">
        <v>6630</v>
      </c>
      <c r="E2029" s="12" t="s">
        <v>515</v>
      </c>
      <c r="F2029" s="14">
        <v>0</v>
      </c>
    </row>
    <row r="2032" spans="1:8">
      <c r="A2032" s="12">
        <v>10</v>
      </c>
      <c r="B2032" s="12">
        <v>10530</v>
      </c>
      <c r="C2032" s="13">
        <v>3380</v>
      </c>
      <c r="E2032" s="12" t="s">
        <v>1970</v>
      </c>
      <c r="F2032" s="14">
        <v>-80399</v>
      </c>
      <c r="G2032" s="15">
        <v>15300000</v>
      </c>
      <c r="H2032" s="15">
        <v>302050</v>
      </c>
    </row>
    <row r="2033" spans="1:8">
      <c r="A2033" s="12">
        <v>10</v>
      </c>
      <c r="B2033" s="12">
        <v>10530</v>
      </c>
      <c r="C2033" s="13">
        <v>3420</v>
      </c>
      <c r="E2033" s="12" t="s">
        <v>1971</v>
      </c>
      <c r="F2033" s="14">
        <v>-36969</v>
      </c>
      <c r="G2033" s="15">
        <v>15300000</v>
      </c>
      <c r="H2033" s="15">
        <v>304140</v>
      </c>
    </row>
    <row r="2034" spans="1:8">
      <c r="A2034" s="12">
        <v>10</v>
      </c>
      <c r="B2034" s="12">
        <v>10530</v>
      </c>
      <c r="C2034" s="13">
        <v>6120</v>
      </c>
      <c r="E2034" s="12" t="s">
        <v>107</v>
      </c>
      <c r="F2034" s="14">
        <v>70356</v>
      </c>
      <c r="G2034" s="15">
        <v>15300000</v>
      </c>
      <c r="H2034" s="15">
        <v>401000</v>
      </c>
    </row>
    <row r="2035" spans="1:8">
      <c r="A2035" s="12">
        <v>10</v>
      </c>
      <c r="B2035" s="12">
        <v>10530</v>
      </c>
      <c r="C2035" s="13">
        <v>6210</v>
      </c>
      <c r="E2035" s="12" t="s">
        <v>108</v>
      </c>
      <c r="F2035" s="14">
        <v>183</v>
      </c>
      <c r="G2035" s="15">
        <v>15300000</v>
      </c>
      <c r="H2035" s="15">
        <v>402210</v>
      </c>
    </row>
    <row r="2036" spans="1:8">
      <c r="A2036" s="12">
        <v>10</v>
      </c>
      <c r="B2036" s="12">
        <v>10530</v>
      </c>
      <c r="C2036" s="13">
        <v>6220</v>
      </c>
      <c r="E2036" s="12" t="s">
        <v>109</v>
      </c>
      <c r="F2036" s="14">
        <v>5382</v>
      </c>
      <c r="G2036" s="15">
        <v>15300000</v>
      </c>
      <c r="H2036" s="15">
        <v>402220</v>
      </c>
    </row>
    <row r="2037" spans="1:8">
      <c r="A2037" s="12">
        <v>10</v>
      </c>
      <c r="B2037" s="12">
        <v>10530</v>
      </c>
      <c r="C2037" s="13">
        <v>6230</v>
      </c>
      <c r="E2037" s="12" t="s">
        <v>110</v>
      </c>
      <c r="F2037" s="14">
        <v>5840</v>
      </c>
      <c r="G2037" s="15">
        <v>15300000</v>
      </c>
      <c r="H2037" s="15">
        <v>402230</v>
      </c>
    </row>
    <row r="2038" spans="1:8">
      <c r="A2038" s="12">
        <v>10</v>
      </c>
      <c r="B2038" s="12">
        <v>10530</v>
      </c>
      <c r="C2038" s="13">
        <v>6240</v>
      </c>
      <c r="E2038" s="12" t="s">
        <v>136</v>
      </c>
      <c r="F2038" s="14">
        <v>492</v>
      </c>
      <c r="G2038" s="15">
        <v>15300000</v>
      </c>
      <c r="H2038" s="15">
        <v>402240</v>
      </c>
    </row>
    <row r="2039" spans="1:8">
      <c r="A2039" s="12">
        <v>10</v>
      </c>
      <c r="B2039" s="12">
        <v>10530</v>
      </c>
      <c r="C2039" s="13">
        <v>6260</v>
      </c>
      <c r="E2039" s="12" t="s">
        <v>111</v>
      </c>
      <c r="F2039" s="14">
        <v>11233</v>
      </c>
      <c r="G2039" s="15">
        <v>15300000</v>
      </c>
      <c r="H2039" s="15">
        <v>402260</v>
      </c>
    </row>
    <row r="2040" spans="1:8">
      <c r="A2040" s="12">
        <v>10</v>
      </c>
      <c r="B2040" s="12">
        <v>10530</v>
      </c>
      <c r="C2040" s="13">
        <v>6270</v>
      </c>
      <c r="E2040" s="12" t="s">
        <v>112</v>
      </c>
      <c r="F2040" s="14">
        <v>350</v>
      </c>
      <c r="G2040" s="15">
        <v>15300000</v>
      </c>
      <c r="H2040" s="15">
        <v>402270</v>
      </c>
    </row>
    <row r="2041" spans="1:8">
      <c r="A2041" s="12">
        <v>10</v>
      </c>
      <c r="B2041" s="12">
        <v>10530</v>
      </c>
      <c r="C2041" s="13">
        <v>6320</v>
      </c>
      <c r="E2041" s="12" t="s">
        <v>1972</v>
      </c>
      <c r="F2041" s="14">
        <v>0</v>
      </c>
      <c r="G2041" s="15">
        <v>15300000</v>
      </c>
      <c r="H2041" s="15">
        <v>404500</v>
      </c>
    </row>
    <row r="2042" spans="1:8">
      <c r="A2042" s="12">
        <v>10</v>
      </c>
      <c r="B2042" s="12">
        <v>10530</v>
      </c>
      <c r="C2042" s="13" t="s">
        <v>1973</v>
      </c>
      <c r="E2042" s="12" t="s">
        <v>1974</v>
      </c>
      <c r="F2042" s="14">
        <v>1250</v>
      </c>
      <c r="G2042" s="15">
        <v>15300000</v>
      </c>
      <c r="H2042" s="15">
        <v>404760</v>
      </c>
    </row>
    <row r="2043" spans="1:8">
      <c r="A2043" s="12">
        <v>10</v>
      </c>
      <c r="B2043" s="12">
        <v>10530</v>
      </c>
      <c r="C2043" s="13" t="s">
        <v>313</v>
      </c>
      <c r="E2043" s="12" t="s">
        <v>1975</v>
      </c>
      <c r="F2043" s="14">
        <v>2500</v>
      </c>
      <c r="G2043" s="15">
        <v>15300000</v>
      </c>
      <c r="H2043" s="15">
        <v>404895</v>
      </c>
    </row>
    <row r="2044" spans="1:8">
      <c r="A2044" s="12">
        <v>10</v>
      </c>
      <c r="B2044" s="12">
        <v>10530</v>
      </c>
      <c r="C2044" s="13">
        <v>6490</v>
      </c>
      <c r="E2044" s="12" t="s">
        <v>171</v>
      </c>
      <c r="F2044" s="14">
        <v>10038</v>
      </c>
      <c r="G2044" s="15">
        <v>15300000</v>
      </c>
      <c r="H2044" s="15">
        <v>416500</v>
      </c>
    </row>
    <row r="2045" spans="1:8">
      <c r="A2045" s="12">
        <v>10</v>
      </c>
      <c r="B2045" s="12">
        <v>10530</v>
      </c>
      <c r="C2045" s="13">
        <v>6620</v>
      </c>
      <c r="E2045" s="12" t="s">
        <v>221</v>
      </c>
      <c r="F2045" s="14">
        <v>200</v>
      </c>
      <c r="G2045" s="15">
        <v>15300000</v>
      </c>
      <c r="H2045" s="15">
        <v>419000</v>
      </c>
    </row>
    <row r="2046" spans="1:8">
      <c r="A2046" s="12">
        <v>10</v>
      </c>
      <c r="B2046" s="12">
        <v>10530</v>
      </c>
      <c r="C2046" s="13">
        <v>6724</v>
      </c>
      <c r="E2046" s="12" t="s">
        <v>114</v>
      </c>
      <c r="F2046" s="14">
        <v>248</v>
      </c>
      <c r="G2046" s="15">
        <v>15300000</v>
      </c>
      <c r="H2046" s="15">
        <v>428500</v>
      </c>
    </row>
    <row r="2047" spans="1:8">
      <c r="A2047" s="12">
        <v>10</v>
      </c>
      <c r="B2047" s="12">
        <v>10530</v>
      </c>
      <c r="C2047" s="13">
        <v>6900</v>
      </c>
      <c r="E2047" s="12" t="s">
        <v>115</v>
      </c>
      <c r="F2047" s="14">
        <v>820</v>
      </c>
      <c r="G2047" s="15">
        <v>15300000</v>
      </c>
      <c r="H2047" s="15">
        <v>435000</v>
      </c>
    </row>
    <row r="2048" spans="1:8">
      <c r="A2048" s="12">
        <v>10</v>
      </c>
      <c r="B2048" s="12">
        <v>10530</v>
      </c>
      <c r="C2048" s="13">
        <v>6912</v>
      </c>
      <c r="E2048" s="12" t="s">
        <v>116</v>
      </c>
      <c r="F2048" s="14">
        <v>1055</v>
      </c>
      <c r="G2048" s="15">
        <v>15300000</v>
      </c>
      <c r="H2048" s="15">
        <v>436000</v>
      </c>
    </row>
    <row r="2049" spans="1:8">
      <c r="A2049" s="12">
        <v>10</v>
      </c>
      <c r="B2049" s="12">
        <v>10530</v>
      </c>
      <c r="C2049" s="13">
        <v>6930</v>
      </c>
      <c r="E2049" s="12" t="s">
        <v>137</v>
      </c>
      <c r="F2049" s="14">
        <v>3000</v>
      </c>
      <c r="G2049" s="15">
        <v>15300000</v>
      </c>
      <c r="H2049" s="15">
        <v>438000</v>
      </c>
    </row>
    <row r="2050" spans="1:8">
      <c r="A2050" s="12">
        <v>10</v>
      </c>
      <c r="B2050" s="12">
        <v>10530</v>
      </c>
      <c r="C2050" s="13">
        <v>6940</v>
      </c>
      <c r="E2050" s="12" t="s">
        <v>175</v>
      </c>
      <c r="F2050" s="14">
        <v>5000</v>
      </c>
      <c r="G2050" s="15">
        <v>15300000</v>
      </c>
      <c r="H2050" s="15">
        <v>438500</v>
      </c>
    </row>
    <row r="2051" spans="1:8">
      <c r="A2051" s="12">
        <v>10</v>
      </c>
      <c r="B2051" s="12">
        <v>10530</v>
      </c>
      <c r="C2051" s="13">
        <v>7010</v>
      </c>
      <c r="E2051" s="12" t="s">
        <v>122</v>
      </c>
      <c r="F2051" s="14">
        <v>125</v>
      </c>
      <c r="G2051" s="15">
        <v>15300000</v>
      </c>
      <c r="H2051" s="15">
        <v>441500</v>
      </c>
    </row>
    <row r="2052" spans="1:8">
      <c r="A2052" s="12">
        <v>10</v>
      </c>
      <c r="B2052" s="12">
        <v>10530</v>
      </c>
      <c r="C2052" s="13">
        <v>7013</v>
      </c>
      <c r="E2052" s="12" t="s">
        <v>123</v>
      </c>
      <c r="F2052" s="14">
        <v>360</v>
      </c>
      <c r="G2052" s="15">
        <v>15300000</v>
      </c>
      <c r="H2052" s="15">
        <v>442500</v>
      </c>
    </row>
    <row r="2053" spans="1:8">
      <c r="A2053" s="12">
        <v>10</v>
      </c>
      <c r="B2053" s="12">
        <v>10530</v>
      </c>
      <c r="C2053" s="13">
        <v>7015</v>
      </c>
      <c r="E2053" s="12" t="s">
        <v>124</v>
      </c>
      <c r="F2053" s="14">
        <v>60</v>
      </c>
      <c r="G2053" s="15">
        <v>15300000</v>
      </c>
      <c r="H2053" s="15">
        <v>443000</v>
      </c>
    </row>
    <row r="2054" spans="1:8">
      <c r="A2054" s="12">
        <v>10</v>
      </c>
      <c r="B2054" s="12">
        <v>10530</v>
      </c>
      <c r="C2054" s="13">
        <v>7020</v>
      </c>
      <c r="E2054" s="12" t="s">
        <v>125</v>
      </c>
      <c r="F2054" s="14">
        <v>250</v>
      </c>
      <c r="G2054" s="15">
        <v>15300000</v>
      </c>
      <c r="H2054" s="15">
        <v>443500</v>
      </c>
    </row>
    <row r="2055" spans="1:8">
      <c r="A2055" s="12">
        <v>10</v>
      </c>
      <c r="B2055" s="12">
        <v>10530</v>
      </c>
      <c r="C2055" s="13">
        <v>7040</v>
      </c>
      <c r="E2055" s="12" t="s">
        <v>127</v>
      </c>
      <c r="F2055" s="14">
        <v>460</v>
      </c>
      <c r="G2055" s="15">
        <v>15300000</v>
      </c>
      <c r="H2055" s="15">
        <v>444500</v>
      </c>
    </row>
    <row r="2056" spans="1:8">
      <c r="A2056" s="12">
        <v>10</v>
      </c>
      <c r="B2056" s="12">
        <v>10530</v>
      </c>
      <c r="C2056" s="13" t="s">
        <v>492</v>
      </c>
      <c r="E2056" s="12" t="s">
        <v>1976</v>
      </c>
      <c r="F2056" s="14">
        <v>0</v>
      </c>
      <c r="G2056" s="15">
        <v>15300000</v>
      </c>
      <c r="H2056" s="15">
        <v>451025</v>
      </c>
    </row>
    <row r="2057" spans="1:8">
      <c r="A2057" s="12">
        <v>10</v>
      </c>
      <c r="B2057" s="12">
        <v>10530</v>
      </c>
      <c r="C2057" s="13" t="s">
        <v>849</v>
      </c>
      <c r="E2057" s="12" t="s">
        <v>1977</v>
      </c>
      <c r="F2057" s="14">
        <v>0</v>
      </c>
    </row>
    <row r="2058" spans="1:8">
      <c r="A2058" s="12">
        <v>10</v>
      </c>
      <c r="B2058" s="12">
        <v>10530</v>
      </c>
      <c r="C2058" s="13" t="s">
        <v>1978</v>
      </c>
      <c r="E2058" s="12" t="s">
        <v>1979</v>
      </c>
      <c r="F2058" s="14">
        <v>0</v>
      </c>
    </row>
    <row r="2061" spans="1:8">
      <c r="A2061" s="12">
        <v>10</v>
      </c>
      <c r="B2061" s="12">
        <v>10550</v>
      </c>
      <c r="C2061" s="13">
        <v>3430</v>
      </c>
      <c r="E2061" s="12" t="s">
        <v>1980</v>
      </c>
      <c r="F2061" s="14">
        <v>-13000</v>
      </c>
      <c r="G2061" s="15">
        <v>15500000</v>
      </c>
      <c r="H2061" s="15">
        <v>307175</v>
      </c>
    </row>
    <row r="2062" spans="1:8">
      <c r="A2062" s="12">
        <v>10</v>
      </c>
      <c r="B2062" s="12">
        <v>10550</v>
      </c>
      <c r="C2062" s="13">
        <v>6120</v>
      </c>
      <c r="E2062" s="12" t="s">
        <v>107</v>
      </c>
      <c r="F2062" s="14">
        <v>96725</v>
      </c>
      <c r="G2062" s="15">
        <v>15500000</v>
      </c>
      <c r="H2062" s="15">
        <v>401000</v>
      </c>
    </row>
    <row r="2063" spans="1:8">
      <c r="A2063" s="12">
        <v>10</v>
      </c>
      <c r="B2063" s="12">
        <v>10550</v>
      </c>
      <c r="C2063" s="13">
        <v>6210</v>
      </c>
      <c r="E2063" s="12" t="s">
        <v>108</v>
      </c>
      <c r="F2063" s="14">
        <v>252</v>
      </c>
      <c r="G2063" s="15">
        <v>15500000</v>
      </c>
      <c r="H2063" s="15">
        <v>402210</v>
      </c>
    </row>
    <row r="2064" spans="1:8">
      <c r="A2064" s="12">
        <v>10</v>
      </c>
      <c r="B2064" s="12">
        <v>10550</v>
      </c>
      <c r="C2064" s="13">
        <v>6220</v>
      </c>
      <c r="E2064" s="12" t="s">
        <v>109</v>
      </c>
      <c r="F2064" s="14">
        <v>7400</v>
      </c>
      <c r="G2064" s="15">
        <v>15500000</v>
      </c>
      <c r="H2064" s="15">
        <v>402220</v>
      </c>
    </row>
    <row r="2065" spans="1:8">
      <c r="A2065" s="12">
        <v>10</v>
      </c>
      <c r="B2065" s="12">
        <v>10550</v>
      </c>
      <c r="C2065" s="13">
        <v>6230</v>
      </c>
      <c r="E2065" s="12" t="s">
        <v>110</v>
      </c>
      <c r="F2065" s="14">
        <v>6578</v>
      </c>
      <c r="G2065" s="15">
        <v>15500000</v>
      </c>
      <c r="H2065" s="15">
        <v>402230</v>
      </c>
    </row>
    <row r="2066" spans="1:8">
      <c r="A2066" s="12">
        <v>10</v>
      </c>
      <c r="B2066" s="12">
        <v>10550</v>
      </c>
      <c r="C2066" s="13">
        <v>6240</v>
      </c>
      <c r="E2066" s="12" t="s">
        <v>136</v>
      </c>
      <c r="F2066" s="14">
        <v>677</v>
      </c>
      <c r="G2066" s="15">
        <v>15500000</v>
      </c>
      <c r="H2066" s="15">
        <v>402240</v>
      </c>
    </row>
    <row r="2067" spans="1:8">
      <c r="A2067" s="12">
        <v>10</v>
      </c>
      <c r="B2067" s="12">
        <v>10550</v>
      </c>
      <c r="C2067" s="13">
        <v>6260</v>
      </c>
      <c r="E2067" s="12" t="s">
        <v>111</v>
      </c>
      <c r="F2067" s="14">
        <v>22466</v>
      </c>
      <c r="G2067" s="15">
        <v>15500000</v>
      </c>
      <c r="H2067" s="15">
        <v>402260</v>
      </c>
    </row>
    <row r="2068" spans="1:8">
      <c r="A2068" s="12">
        <v>10</v>
      </c>
      <c r="B2068" s="12">
        <v>10550</v>
      </c>
      <c r="C2068" s="13">
        <v>6270</v>
      </c>
      <c r="E2068" s="12" t="s">
        <v>112</v>
      </c>
      <c r="F2068" s="14">
        <v>482</v>
      </c>
      <c r="G2068" s="15">
        <v>15500000</v>
      </c>
      <c r="H2068" s="15">
        <v>402270</v>
      </c>
    </row>
    <row r="2069" spans="1:8">
      <c r="A2069" s="12">
        <v>10</v>
      </c>
      <c r="B2069" s="12">
        <v>10550</v>
      </c>
      <c r="C2069" s="13" t="s">
        <v>1981</v>
      </c>
      <c r="E2069" s="12" t="s">
        <v>1982</v>
      </c>
      <c r="F2069" s="14">
        <v>500</v>
      </c>
      <c r="G2069" s="15">
        <v>15500000</v>
      </c>
      <c r="H2069" s="15">
        <v>404655</v>
      </c>
    </row>
    <row r="2070" spans="1:8">
      <c r="A2070" s="12">
        <v>10</v>
      </c>
      <c r="B2070" s="12">
        <v>10550</v>
      </c>
      <c r="C2070" s="13" t="s">
        <v>1983</v>
      </c>
      <c r="E2070" s="12" t="s">
        <v>1984</v>
      </c>
      <c r="F2070" s="14">
        <v>13000</v>
      </c>
      <c r="G2070" s="15">
        <v>15500000</v>
      </c>
      <c r="H2070" s="15">
        <v>404660</v>
      </c>
    </row>
    <row r="2071" spans="1:8">
      <c r="A2071" s="12">
        <v>10</v>
      </c>
      <c r="B2071" s="12">
        <v>10550</v>
      </c>
      <c r="C2071" s="13" t="s">
        <v>1985</v>
      </c>
      <c r="E2071" s="12" t="s">
        <v>1986</v>
      </c>
      <c r="F2071" s="14">
        <v>7000</v>
      </c>
      <c r="G2071" s="15">
        <v>15500000</v>
      </c>
      <c r="H2071" s="15">
        <v>404920</v>
      </c>
    </row>
    <row r="2072" spans="1:8">
      <c r="A2072" s="12">
        <v>10</v>
      </c>
      <c r="B2072" s="12">
        <v>10550</v>
      </c>
      <c r="C2072" s="13">
        <v>6640</v>
      </c>
      <c r="E2072" s="12" t="s">
        <v>232</v>
      </c>
      <c r="F2072" s="14">
        <v>11501</v>
      </c>
      <c r="G2072" s="15">
        <v>15500000</v>
      </c>
      <c r="H2072" s="15">
        <v>421000</v>
      </c>
    </row>
    <row r="2073" spans="1:8">
      <c r="A2073" s="12">
        <v>10</v>
      </c>
      <c r="B2073" s="12">
        <v>10550</v>
      </c>
      <c r="C2073" s="13" t="s">
        <v>1987</v>
      </c>
      <c r="E2073" s="12" t="s">
        <v>1988</v>
      </c>
      <c r="F2073" s="14">
        <v>798</v>
      </c>
      <c r="G2073" s="15">
        <v>15500000</v>
      </c>
      <c r="H2073" s="15">
        <v>427170</v>
      </c>
    </row>
    <row r="2074" spans="1:8">
      <c r="A2074" s="12">
        <v>10</v>
      </c>
      <c r="B2074" s="12">
        <v>10550</v>
      </c>
      <c r="C2074" s="13">
        <v>6724</v>
      </c>
      <c r="E2074" s="12" t="s">
        <v>114</v>
      </c>
      <c r="F2074" s="14">
        <v>248</v>
      </c>
      <c r="G2074" s="15">
        <v>15500000</v>
      </c>
      <c r="H2074" s="15">
        <v>428500</v>
      </c>
    </row>
    <row r="2075" spans="1:8">
      <c r="A2075" s="12">
        <v>10</v>
      </c>
      <c r="B2075" s="12">
        <v>10550</v>
      </c>
      <c r="C2075" s="13" t="s">
        <v>1989</v>
      </c>
      <c r="E2075" s="12" t="s">
        <v>1990</v>
      </c>
      <c r="F2075" s="14">
        <v>180</v>
      </c>
      <c r="G2075" s="15">
        <v>15500000</v>
      </c>
      <c r="H2075" s="15">
        <v>433750</v>
      </c>
    </row>
    <row r="2076" spans="1:8">
      <c r="A2076" s="12">
        <v>10</v>
      </c>
      <c r="B2076" s="12">
        <v>10550</v>
      </c>
      <c r="C2076" s="13">
        <v>6900</v>
      </c>
      <c r="E2076" s="12" t="s">
        <v>115</v>
      </c>
      <c r="F2076" s="14">
        <v>250</v>
      </c>
      <c r="G2076" s="15">
        <v>15500000</v>
      </c>
      <c r="H2076" s="15">
        <v>435000</v>
      </c>
    </row>
    <row r="2077" spans="1:8">
      <c r="A2077" s="12">
        <v>10</v>
      </c>
      <c r="B2077" s="12">
        <v>10550</v>
      </c>
      <c r="C2077" s="13">
        <v>6912</v>
      </c>
      <c r="E2077" s="12" t="s">
        <v>116</v>
      </c>
      <c r="F2077" s="14">
        <v>1451</v>
      </c>
      <c r="G2077" s="15">
        <v>15500000</v>
      </c>
      <c r="H2077" s="15">
        <v>436000</v>
      </c>
    </row>
    <row r="2078" spans="1:8">
      <c r="A2078" s="12">
        <v>10</v>
      </c>
      <c r="B2078" s="12">
        <v>10550</v>
      </c>
      <c r="C2078" s="13">
        <v>6930</v>
      </c>
      <c r="E2078" s="12" t="s">
        <v>137</v>
      </c>
      <c r="F2078" s="14">
        <v>3500</v>
      </c>
      <c r="G2078" s="15">
        <v>15500000</v>
      </c>
      <c r="H2078" s="15">
        <v>438000</v>
      </c>
    </row>
    <row r="2079" spans="1:8">
      <c r="A2079" s="12">
        <v>10</v>
      </c>
      <c r="B2079" s="12">
        <v>10550</v>
      </c>
      <c r="C2079" s="13" t="s">
        <v>1587</v>
      </c>
      <c r="E2079" s="12" t="s">
        <v>1991</v>
      </c>
      <c r="F2079" s="14">
        <v>30</v>
      </c>
      <c r="G2079" s="15">
        <v>15500000</v>
      </c>
      <c r="H2079" s="15">
        <v>438100</v>
      </c>
    </row>
    <row r="2080" spans="1:8">
      <c r="A2080" s="12">
        <v>10</v>
      </c>
      <c r="B2080" s="12">
        <v>10550</v>
      </c>
      <c r="C2080" s="13">
        <v>6940</v>
      </c>
      <c r="E2080" s="12" t="s">
        <v>175</v>
      </c>
      <c r="F2080" s="14">
        <v>500</v>
      </c>
      <c r="G2080" s="15">
        <v>15500000</v>
      </c>
      <c r="H2080" s="15">
        <v>438500</v>
      </c>
    </row>
    <row r="2081" spans="1:8">
      <c r="A2081" s="12">
        <v>10</v>
      </c>
      <c r="B2081" s="12">
        <v>10550</v>
      </c>
      <c r="C2081" s="13">
        <v>7010</v>
      </c>
      <c r="E2081" s="12" t="s">
        <v>122</v>
      </c>
      <c r="F2081" s="14">
        <v>100</v>
      </c>
      <c r="G2081" s="15">
        <v>15500000</v>
      </c>
      <c r="H2081" s="15">
        <v>441500</v>
      </c>
    </row>
    <row r="2082" spans="1:8">
      <c r="A2082" s="12">
        <v>10</v>
      </c>
      <c r="B2082" s="12">
        <v>10550</v>
      </c>
      <c r="C2082" s="13">
        <v>7013</v>
      </c>
      <c r="E2082" s="12" t="s">
        <v>123</v>
      </c>
      <c r="F2082" s="14">
        <v>1600</v>
      </c>
      <c r="G2082" s="15">
        <v>15500000</v>
      </c>
      <c r="H2082" s="15">
        <v>442500</v>
      </c>
    </row>
    <row r="2083" spans="1:8">
      <c r="A2083" s="12">
        <v>10</v>
      </c>
      <c r="B2083" s="12">
        <v>10550</v>
      </c>
      <c r="C2083" s="13">
        <v>7015</v>
      </c>
      <c r="E2083" s="12" t="s">
        <v>124</v>
      </c>
      <c r="F2083" s="14">
        <v>50</v>
      </c>
      <c r="G2083" s="15">
        <v>15500000</v>
      </c>
      <c r="H2083" s="15">
        <v>443000</v>
      </c>
    </row>
    <row r="2084" spans="1:8">
      <c r="A2084" s="12">
        <v>10</v>
      </c>
      <c r="B2084" s="12">
        <v>10550</v>
      </c>
      <c r="C2084" s="13">
        <v>7030</v>
      </c>
      <c r="E2084" s="12" t="s">
        <v>126</v>
      </c>
      <c r="F2084" s="14">
        <v>1500</v>
      </c>
      <c r="G2084" s="15">
        <v>15500000</v>
      </c>
      <c r="H2084" s="15">
        <v>444000</v>
      </c>
    </row>
    <row r="2085" spans="1:8">
      <c r="A2085" s="12">
        <v>10</v>
      </c>
      <c r="B2085" s="12">
        <v>10550</v>
      </c>
      <c r="C2085" s="13">
        <v>7040</v>
      </c>
      <c r="E2085" s="12" t="s">
        <v>127</v>
      </c>
      <c r="F2085" s="14">
        <v>150</v>
      </c>
      <c r="G2085" s="15">
        <v>15500000</v>
      </c>
      <c r="H2085" s="15">
        <v>444500</v>
      </c>
    </row>
    <row r="2086" spans="1:8">
      <c r="A2086" s="12">
        <v>10</v>
      </c>
      <c r="B2086" s="12">
        <v>10550</v>
      </c>
      <c r="C2086" s="13">
        <v>7110</v>
      </c>
      <c r="E2086" s="12" t="s">
        <v>128</v>
      </c>
      <c r="F2086" s="14">
        <v>0</v>
      </c>
      <c r="G2086" s="15">
        <v>15500000</v>
      </c>
      <c r="H2086" s="15">
        <v>451000</v>
      </c>
    </row>
    <row r="2088" spans="1:8">
      <c r="B2088" s="12" t="s">
        <v>1992</v>
      </c>
    </row>
    <row r="2089" spans="1:8">
      <c r="A2089" s="12">
        <v>10</v>
      </c>
      <c r="B2089" s="12">
        <v>10551</v>
      </c>
      <c r="C2089" s="13" t="s">
        <v>1993</v>
      </c>
      <c r="E2089" s="12" t="s">
        <v>1994</v>
      </c>
      <c r="F2089" s="14">
        <v>0</v>
      </c>
      <c r="G2089" s="15">
        <v>15502000</v>
      </c>
      <c r="H2089" s="15">
        <v>327000</v>
      </c>
    </row>
    <row r="2090" spans="1:8">
      <c r="A2090" s="12">
        <v>10</v>
      </c>
      <c r="B2090" s="12">
        <v>10551</v>
      </c>
      <c r="C2090" s="13" t="s">
        <v>192</v>
      </c>
      <c r="E2090" s="12" t="s">
        <v>1995</v>
      </c>
      <c r="F2090" s="14">
        <v>0</v>
      </c>
      <c r="G2090" s="15">
        <v>15502000</v>
      </c>
      <c r="H2090" s="15">
        <v>404765</v>
      </c>
    </row>
    <row r="2091" spans="1:8">
      <c r="A2091" s="12">
        <v>10</v>
      </c>
      <c r="B2091" s="12">
        <v>10551</v>
      </c>
      <c r="C2091" s="13" t="s">
        <v>1996</v>
      </c>
      <c r="E2091" s="12" t="s">
        <v>1997</v>
      </c>
      <c r="F2091" s="14">
        <v>0</v>
      </c>
      <c r="G2091" s="15">
        <v>15502000</v>
      </c>
      <c r="H2091" s="15">
        <v>404575</v>
      </c>
    </row>
    <row r="2093" spans="1:8">
      <c r="B2093" s="12" t="s">
        <v>1998</v>
      </c>
    </row>
    <row r="2094" spans="1:8">
      <c r="A2094" s="12">
        <v>10</v>
      </c>
      <c r="B2094" s="12">
        <v>10560</v>
      </c>
      <c r="C2094" s="13" t="s">
        <v>1999</v>
      </c>
      <c r="E2094" s="12" t="s">
        <v>2000</v>
      </c>
      <c r="F2094" s="14">
        <v>0</v>
      </c>
      <c r="G2094" s="15">
        <v>15600000</v>
      </c>
      <c r="H2094" s="15">
        <v>404510</v>
      </c>
    </row>
    <row r="2095" spans="1:8">
      <c r="A2095" s="12">
        <v>10</v>
      </c>
      <c r="B2095" s="12">
        <v>10560</v>
      </c>
      <c r="C2095" s="13" t="s">
        <v>2001</v>
      </c>
      <c r="E2095" s="12" t="s">
        <v>2002</v>
      </c>
      <c r="F2095" s="14">
        <v>102000</v>
      </c>
      <c r="G2095" s="15">
        <v>15600000</v>
      </c>
      <c r="H2095" s="15">
        <v>404515</v>
      </c>
    </row>
    <row r="2096" spans="1:8">
      <c r="A2096" s="12">
        <v>10</v>
      </c>
      <c r="B2096" s="12">
        <v>10560</v>
      </c>
      <c r="C2096" s="13" t="s">
        <v>1372</v>
      </c>
      <c r="E2096" s="12" t="s">
        <v>2003</v>
      </c>
      <c r="F2096" s="14">
        <v>25000</v>
      </c>
      <c r="G2096" s="15">
        <v>15600000</v>
      </c>
      <c r="H2096" s="15">
        <v>404520</v>
      </c>
    </row>
    <row r="2097" spans="1:8">
      <c r="A2097" s="12">
        <v>10</v>
      </c>
      <c r="B2097" s="12">
        <v>10560</v>
      </c>
      <c r="C2097" s="13" t="s">
        <v>2004</v>
      </c>
      <c r="E2097" s="12" t="s">
        <v>2005</v>
      </c>
      <c r="F2097" s="14">
        <v>15000</v>
      </c>
      <c r="G2097" s="15">
        <v>15600000</v>
      </c>
      <c r="H2097" s="15">
        <v>404525</v>
      </c>
    </row>
    <row r="2098" spans="1:8">
      <c r="A2098" s="12">
        <v>10</v>
      </c>
      <c r="B2098" s="12">
        <v>10560</v>
      </c>
      <c r="C2098" s="13" t="s">
        <v>2006</v>
      </c>
      <c r="E2098" s="12" t="s">
        <v>2007</v>
      </c>
      <c r="F2098" s="14">
        <v>10000</v>
      </c>
      <c r="G2098" s="15">
        <v>15600000</v>
      </c>
      <c r="H2098" s="15">
        <v>404925</v>
      </c>
    </row>
    <row r="2099" spans="1:8">
      <c r="A2099" s="12">
        <v>10</v>
      </c>
      <c r="B2099" s="12">
        <v>10560</v>
      </c>
      <c r="C2099" s="13" t="s">
        <v>1465</v>
      </c>
      <c r="E2099" s="12" t="s">
        <v>2008</v>
      </c>
      <c r="F2099" s="14">
        <v>0</v>
      </c>
      <c r="G2099" s="15">
        <v>15600000</v>
      </c>
      <c r="H2099" s="15">
        <v>404530</v>
      </c>
    </row>
    <row r="2100" spans="1:8">
      <c r="A2100" s="12">
        <v>10</v>
      </c>
      <c r="B2100" s="12">
        <v>10560</v>
      </c>
      <c r="C2100" s="13" t="s">
        <v>2009</v>
      </c>
      <c r="E2100" s="12" t="s">
        <v>2010</v>
      </c>
      <c r="F2100" s="14">
        <v>5000</v>
      </c>
      <c r="G2100" s="15">
        <v>15600000</v>
      </c>
      <c r="H2100" s="15">
        <v>404930</v>
      </c>
    </row>
    <row r="2101" spans="1:8">
      <c r="A2101" s="12">
        <v>10</v>
      </c>
      <c r="B2101" s="12">
        <v>10560</v>
      </c>
      <c r="C2101" s="13" t="s">
        <v>2011</v>
      </c>
      <c r="E2101" s="12" t="s">
        <v>2012</v>
      </c>
      <c r="F2101" s="14">
        <v>6000</v>
      </c>
      <c r="G2101" s="15">
        <v>15600000</v>
      </c>
      <c r="H2101" s="15">
        <v>404935</v>
      </c>
    </row>
    <row r="2102" spans="1:8">
      <c r="A2102" s="12">
        <v>10</v>
      </c>
      <c r="B2102" s="12">
        <v>10560</v>
      </c>
      <c r="C2102" s="13" t="s">
        <v>2013</v>
      </c>
      <c r="E2102" s="12" t="s">
        <v>2014</v>
      </c>
      <c r="F2102" s="14">
        <v>0</v>
      </c>
      <c r="G2102" s="15">
        <v>15600000</v>
      </c>
      <c r="H2102" s="15">
        <v>404535</v>
      </c>
    </row>
    <row r="2103" spans="1:8">
      <c r="A2103" s="12">
        <v>10</v>
      </c>
      <c r="B2103" s="12">
        <v>10560</v>
      </c>
      <c r="C2103" s="13" t="s">
        <v>2015</v>
      </c>
      <c r="E2103" s="12" t="s">
        <v>2016</v>
      </c>
      <c r="F2103" s="14">
        <v>5000</v>
      </c>
      <c r="G2103" s="15">
        <v>15600000</v>
      </c>
      <c r="H2103" s="15">
        <v>404540</v>
      </c>
    </row>
    <row r="2104" spans="1:8">
      <c r="A2104" s="12">
        <v>10</v>
      </c>
      <c r="B2104" s="12">
        <v>10560</v>
      </c>
      <c r="C2104" s="13" t="s">
        <v>2017</v>
      </c>
      <c r="E2104" s="12" t="s">
        <v>2018</v>
      </c>
      <c r="F2104" s="14">
        <v>0</v>
      </c>
    </row>
    <row r="2106" spans="1:8">
      <c r="B2106" s="12" t="s">
        <v>2019</v>
      </c>
    </row>
    <row r="2107" spans="1:8">
      <c r="A2107" s="12">
        <v>10</v>
      </c>
      <c r="B2107" s="12">
        <v>10565</v>
      </c>
      <c r="C2107" s="13">
        <v>3060</v>
      </c>
      <c r="E2107" s="12" t="s">
        <v>12</v>
      </c>
      <c r="F2107" s="14">
        <v>-2244121</v>
      </c>
      <c r="G2107" s="15">
        <v>15800000</v>
      </c>
      <c r="H2107" s="15">
        <v>301100</v>
      </c>
    </row>
    <row r="2108" spans="1:8">
      <c r="A2108" s="12">
        <v>10</v>
      </c>
      <c r="B2108" s="12">
        <v>10565</v>
      </c>
      <c r="C2108" s="13">
        <v>6320</v>
      </c>
      <c r="E2108" s="12" t="s">
        <v>98</v>
      </c>
      <c r="F2108" s="14">
        <v>2244121</v>
      </c>
      <c r="G2108" s="15">
        <v>15800000</v>
      </c>
      <c r="H2108" s="15">
        <v>404500</v>
      </c>
    </row>
    <row r="2110" spans="1:8">
      <c r="B2110" s="12" t="s">
        <v>2020</v>
      </c>
    </row>
    <row r="2111" spans="1:8">
      <c r="A2111" s="12">
        <v>10</v>
      </c>
      <c r="B2111" s="12">
        <v>10570</v>
      </c>
      <c r="C2111" s="13">
        <v>4590</v>
      </c>
      <c r="E2111" s="12" t="s">
        <v>2021</v>
      </c>
      <c r="F2111" s="14">
        <v>-182700</v>
      </c>
      <c r="G2111" s="15">
        <v>15700000</v>
      </c>
      <c r="H2111" s="15">
        <v>311420</v>
      </c>
    </row>
    <row r="2112" spans="1:8">
      <c r="A2112" s="12">
        <v>10</v>
      </c>
      <c r="B2112" s="12">
        <v>10570</v>
      </c>
      <c r="C2112" s="13">
        <v>6120</v>
      </c>
      <c r="E2112" s="12" t="s">
        <v>107</v>
      </c>
      <c r="F2112" s="14">
        <v>74340</v>
      </c>
      <c r="G2112" s="15">
        <v>15700000</v>
      </c>
      <c r="H2112" s="15">
        <v>401000</v>
      </c>
    </row>
    <row r="2113" spans="1:8">
      <c r="A2113" s="12">
        <v>10</v>
      </c>
      <c r="B2113" s="12">
        <v>10570</v>
      </c>
      <c r="C2113" s="13">
        <v>6210</v>
      </c>
      <c r="E2113" s="12" t="s">
        <v>108</v>
      </c>
      <c r="F2113" s="14">
        <v>193</v>
      </c>
      <c r="G2113" s="15">
        <v>15700000</v>
      </c>
      <c r="H2113" s="15">
        <v>402210</v>
      </c>
    </row>
    <row r="2114" spans="1:8">
      <c r="A2114" s="12">
        <v>10</v>
      </c>
      <c r="B2114" s="12">
        <v>10570</v>
      </c>
      <c r="C2114" s="13">
        <v>6220</v>
      </c>
      <c r="E2114" s="12" t="s">
        <v>109</v>
      </c>
      <c r="F2114" s="14">
        <v>5687</v>
      </c>
      <c r="G2114" s="15">
        <v>15700000</v>
      </c>
      <c r="H2114" s="15">
        <v>402220</v>
      </c>
    </row>
    <row r="2115" spans="1:8">
      <c r="A2115" s="12">
        <v>10</v>
      </c>
      <c r="B2115" s="12">
        <v>10570</v>
      </c>
      <c r="C2115" s="13">
        <v>6230</v>
      </c>
      <c r="E2115" s="12" t="s">
        <v>110</v>
      </c>
      <c r="F2115" s="14">
        <v>0</v>
      </c>
      <c r="G2115" s="15">
        <v>15700000</v>
      </c>
      <c r="H2115" s="15">
        <v>402230</v>
      </c>
    </row>
    <row r="2116" spans="1:8">
      <c r="A2116" s="12">
        <v>10</v>
      </c>
      <c r="B2116" s="12">
        <v>10570</v>
      </c>
      <c r="C2116" s="13">
        <v>6240</v>
      </c>
      <c r="E2116" s="12" t="s">
        <v>136</v>
      </c>
      <c r="F2116" s="14">
        <v>520</v>
      </c>
      <c r="G2116" s="15">
        <v>15700000</v>
      </c>
      <c r="H2116" s="15">
        <v>402240</v>
      </c>
    </row>
    <row r="2117" spans="1:8">
      <c r="A2117" s="12">
        <v>10</v>
      </c>
      <c r="B2117" s="12">
        <v>10570</v>
      </c>
      <c r="C2117" s="13">
        <v>6260</v>
      </c>
      <c r="E2117" s="12" t="s">
        <v>111</v>
      </c>
      <c r="F2117" s="14">
        <v>11233</v>
      </c>
      <c r="G2117" s="15">
        <v>15700000</v>
      </c>
      <c r="H2117" s="15">
        <v>402260</v>
      </c>
    </row>
    <row r="2118" spans="1:8">
      <c r="A2118" s="12">
        <v>10</v>
      </c>
      <c r="B2118" s="12">
        <v>10570</v>
      </c>
      <c r="C2118" s="13">
        <v>6270</v>
      </c>
      <c r="E2118" s="12" t="s">
        <v>112</v>
      </c>
      <c r="F2118" s="14">
        <v>370</v>
      </c>
      <c r="G2118" s="15">
        <v>15700000</v>
      </c>
      <c r="H2118" s="15">
        <v>402270</v>
      </c>
    </row>
    <row r="2119" spans="1:8">
      <c r="A2119" s="12">
        <v>10</v>
      </c>
      <c r="B2119" s="12">
        <v>10570</v>
      </c>
      <c r="C2119" s="13">
        <v>6490</v>
      </c>
      <c r="E2119" s="12" t="s">
        <v>171</v>
      </c>
      <c r="F2119" s="14">
        <v>36220</v>
      </c>
      <c r="G2119" s="15">
        <v>15700000</v>
      </c>
      <c r="H2119" s="15">
        <v>416500</v>
      </c>
    </row>
    <row r="2120" spans="1:8">
      <c r="A2120" s="12">
        <v>10</v>
      </c>
      <c r="B2120" s="12">
        <v>10570</v>
      </c>
      <c r="C2120" s="13">
        <v>6620</v>
      </c>
      <c r="E2120" s="12" t="s">
        <v>221</v>
      </c>
      <c r="F2120" s="14">
        <v>0</v>
      </c>
      <c r="G2120" s="15">
        <v>15700000</v>
      </c>
      <c r="H2120" s="15">
        <v>419000</v>
      </c>
    </row>
    <row r="2121" spans="1:8">
      <c r="A2121" s="12">
        <v>10</v>
      </c>
      <c r="B2121" s="12">
        <v>10570</v>
      </c>
      <c r="C2121" s="13">
        <v>6724</v>
      </c>
      <c r="E2121" s="12" t="s">
        <v>114</v>
      </c>
      <c r="F2121" s="14">
        <v>1590</v>
      </c>
      <c r="G2121" s="15">
        <v>15700000</v>
      </c>
      <c r="H2121" s="15">
        <v>428500</v>
      </c>
    </row>
    <row r="2122" spans="1:8">
      <c r="A2122" s="12">
        <v>10</v>
      </c>
      <c r="B2122" s="12">
        <v>10570</v>
      </c>
      <c r="C2122" s="13">
        <v>6900</v>
      </c>
      <c r="E2122" s="12" t="s">
        <v>115</v>
      </c>
      <c r="F2122" s="14">
        <v>2100</v>
      </c>
      <c r="G2122" s="15">
        <v>15700000</v>
      </c>
      <c r="H2122" s="15">
        <v>435000</v>
      </c>
    </row>
    <row r="2123" spans="1:8">
      <c r="A2123" s="12">
        <v>10</v>
      </c>
      <c r="B2123" s="12">
        <v>10570</v>
      </c>
      <c r="C2123" s="13">
        <v>6912</v>
      </c>
      <c r="E2123" s="12" t="s">
        <v>116</v>
      </c>
      <c r="F2123" s="14">
        <v>1115</v>
      </c>
      <c r="G2123" s="15">
        <v>15700000</v>
      </c>
      <c r="H2123" s="15">
        <v>436000</v>
      </c>
    </row>
    <row r="2124" spans="1:8">
      <c r="A2124" s="12">
        <v>10</v>
      </c>
      <c r="B2124" s="12">
        <v>10570</v>
      </c>
      <c r="C2124" s="13">
        <v>6930</v>
      </c>
      <c r="E2124" s="12" t="s">
        <v>137</v>
      </c>
      <c r="F2124" s="14">
        <v>17500</v>
      </c>
      <c r="G2124" s="15">
        <v>15700000</v>
      </c>
      <c r="H2124" s="15">
        <v>438000</v>
      </c>
    </row>
    <row r="2125" spans="1:8">
      <c r="A2125" s="12">
        <v>10</v>
      </c>
      <c r="B2125" s="12">
        <v>10570</v>
      </c>
      <c r="C2125" s="13">
        <v>6940</v>
      </c>
      <c r="E2125" s="12" t="s">
        <v>175</v>
      </c>
      <c r="F2125" s="14">
        <v>4100</v>
      </c>
      <c r="G2125" s="15">
        <v>15700000</v>
      </c>
      <c r="H2125" s="15">
        <v>438500</v>
      </c>
    </row>
    <row r="2126" spans="1:8">
      <c r="A2126" s="12">
        <v>10</v>
      </c>
      <c r="B2126" s="12">
        <v>10570</v>
      </c>
      <c r="C2126" s="13">
        <v>7010</v>
      </c>
      <c r="E2126" s="12" t="s">
        <v>122</v>
      </c>
      <c r="F2126" s="14">
        <v>750</v>
      </c>
      <c r="G2126" s="15">
        <v>15700000</v>
      </c>
      <c r="H2126" s="15">
        <v>441500</v>
      </c>
    </row>
    <row r="2127" spans="1:8">
      <c r="A2127" s="12">
        <v>10</v>
      </c>
      <c r="B2127" s="12">
        <v>10570</v>
      </c>
      <c r="C2127" s="13">
        <v>7013</v>
      </c>
      <c r="E2127" s="12" t="s">
        <v>123</v>
      </c>
      <c r="F2127" s="14">
        <v>700</v>
      </c>
      <c r="G2127" s="15">
        <v>15700000</v>
      </c>
      <c r="H2127" s="15">
        <v>442500</v>
      </c>
    </row>
    <row r="2128" spans="1:8">
      <c r="A2128" s="12">
        <v>10</v>
      </c>
      <c r="B2128" s="12">
        <v>10570</v>
      </c>
      <c r="C2128" s="13">
        <v>7015</v>
      </c>
      <c r="E2128" s="12" t="s">
        <v>124</v>
      </c>
      <c r="F2128" s="14">
        <v>150</v>
      </c>
      <c r="G2128" s="15">
        <v>15700000</v>
      </c>
      <c r="H2128" s="15">
        <v>443000</v>
      </c>
    </row>
    <row r="2129" spans="1:8">
      <c r="A2129" s="12">
        <v>10</v>
      </c>
      <c r="B2129" s="12">
        <v>10570</v>
      </c>
      <c r="C2129" s="13">
        <v>7030</v>
      </c>
      <c r="E2129" s="12" t="s">
        <v>126</v>
      </c>
      <c r="F2129" s="14">
        <v>100</v>
      </c>
      <c r="G2129" s="15">
        <v>15700000</v>
      </c>
      <c r="H2129" s="15">
        <v>444000</v>
      </c>
    </row>
    <row r="2130" spans="1:8">
      <c r="A2130" s="12">
        <v>10</v>
      </c>
      <c r="B2130" s="12">
        <v>10570</v>
      </c>
      <c r="C2130" s="13">
        <v>7040</v>
      </c>
      <c r="E2130" s="12" t="s">
        <v>127</v>
      </c>
      <c r="F2130" s="14">
        <v>230</v>
      </c>
      <c r="G2130" s="15">
        <v>15700000</v>
      </c>
      <c r="H2130" s="15">
        <v>444500</v>
      </c>
    </row>
    <row r="2131" spans="1:8">
      <c r="A2131" s="12">
        <v>10</v>
      </c>
      <c r="B2131" s="12">
        <v>10570</v>
      </c>
      <c r="C2131" s="13">
        <v>7047</v>
      </c>
      <c r="E2131" s="12" t="s">
        <v>2022</v>
      </c>
      <c r="F2131" s="14">
        <v>2300</v>
      </c>
      <c r="G2131" s="15">
        <v>15700000</v>
      </c>
      <c r="H2131" s="15">
        <v>446005</v>
      </c>
    </row>
    <row r="2132" spans="1:8">
      <c r="A2132" s="12">
        <v>10</v>
      </c>
      <c r="B2132" s="12">
        <v>10570</v>
      </c>
      <c r="C2132" s="13">
        <v>7105</v>
      </c>
      <c r="E2132" s="12" t="s">
        <v>483</v>
      </c>
      <c r="F2132" s="14">
        <v>300</v>
      </c>
      <c r="G2132" s="15">
        <v>15700000</v>
      </c>
      <c r="H2132" s="15">
        <v>450000</v>
      </c>
    </row>
    <row r="2133" spans="1:8">
      <c r="A2133" s="12">
        <v>10</v>
      </c>
      <c r="B2133" s="12">
        <v>10570</v>
      </c>
      <c r="C2133" s="13">
        <v>7110</v>
      </c>
      <c r="E2133" s="12" t="s">
        <v>128</v>
      </c>
      <c r="F2133" s="14">
        <v>8440</v>
      </c>
      <c r="G2133" s="15">
        <v>15700000</v>
      </c>
      <c r="H2133" s="15">
        <v>451000</v>
      </c>
    </row>
    <row r="2135" spans="1:8">
      <c r="B2135" s="12" t="s">
        <v>2023</v>
      </c>
    </row>
    <row r="2136" spans="1:8">
      <c r="A2136" s="12">
        <v>10</v>
      </c>
      <c r="B2136" s="12">
        <v>10571</v>
      </c>
      <c r="C2136" s="13">
        <v>6120</v>
      </c>
      <c r="E2136" s="12" t="s">
        <v>107</v>
      </c>
      <c r="F2136" s="14">
        <v>58883</v>
      </c>
      <c r="G2136" s="15">
        <v>15757000</v>
      </c>
      <c r="H2136" s="15">
        <v>401000</v>
      </c>
    </row>
    <row r="2137" spans="1:8">
      <c r="A2137" s="12">
        <v>10</v>
      </c>
      <c r="B2137" s="12">
        <v>10571</v>
      </c>
      <c r="C2137" s="13">
        <v>6125</v>
      </c>
      <c r="E2137" s="12" t="s">
        <v>191</v>
      </c>
      <c r="F2137" s="14">
        <v>0</v>
      </c>
      <c r="G2137" s="15">
        <v>15757000</v>
      </c>
      <c r="H2137" s="15">
        <v>401125</v>
      </c>
    </row>
    <row r="2138" spans="1:8">
      <c r="A2138" s="12">
        <v>10</v>
      </c>
      <c r="B2138" s="12">
        <v>10571</v>
      </c>
      <c r="C2138" s="13">
        <v>6210</v>
      </c>
      <c r="E2138" s="12" t="s">
        <v>108</v>
      </c>
      <c r="F2138" s="14">
        <v>154</v>
      </c>
      <c r="G2138" s="15">
        <v>15757000</v>
      </c>
      <c r="H2138" s="15">
        <v>402210</v>
      </c>
    </row>
    <row r="2139" spans="1:8">
      <c r="A2139" s="12">
        <v>10</v>
      </c>
      <c r="B2139" s="12">
        <v>10571</v>
      </c>
      <c r="C2139" s="13">
        <v>6220</v>
      </c>
      <c r="E2139" s="12" t="s">
        <v>109</v>
      </c>
      <c r="F2139" s="14">
        <v>4504</v>
      </c>
      <c r="G2139" s="15">
        <v>15757000</v>
      </c>
      <c r="H2139" s="15">
        <v>402220</v>
      </c>
    </row>
    <row r="2140" spans="1:8">
      <c r="A2140" s="12">
        <v>10</v>
      </c>
      <c r="B2140" s="12">
        <v>10571</v>
      </c>
      <c r="C2140" s="13">
        <v>6230</v>
      </c>
      <c r="E2140" s="12" t="s">
        <v>110</v>
      </c>
      <c r="F2140" s="14">
        <v>3144</v>
      </c>
      <c r="G2140" s="15">
        <v>15757000</v>
      </c>
      <c r="H2140" s="15">
        <v>402230</v>
      </c>
    </row>
    <row r="2141" spans="1:8">
      <c r="A2141" s="12">
        <v>10</v>
      </c>
      <c r="B2141" s="12">
        <v>10571</v>
      </c>
      <c r="C2141" s="13">
        <v>6912</v>
      </c>
      <c r="E2141" s="12" t="s">
        <v>116</v>
      </c>
      <c r="F2141" s="14">
        <v>883</v>
      </c>
      <c r="G2141" s="15">
        <v>15757000</v>
      </c>
      <c r="H2141" s="15">
        <v>4036000</v>
      </c>
    </row>
    <row r="2143" spans="1:8">
      <c r="B2143" s="12" t="s">
        <v>2024</v>
      </c>
    </row>
    <row r="2144" spans="1:8">
      <c r="A2144" s="12">
        <v>10</v>
      </c>
      <c r="B2144" s="12">
        <v>10572</v>
      </c>
      <c r="C2144" s="13" t="s">
        <v>2025</v>
      </c>
      <c r="E2144" s="12" t="s">
        <v>2026</v>
      </c>
      <c r="F2144" s="14">
        <v>30000</v>
      </c>
      <c r="G2144" s="15">
        <v>15720000</v>
      </c>
      <c r="H2144" s="15">
        <v>404575</v>
      </c>
    </row>
    <row r="2145" spans="1:8">
      <c r="A2145" s="12">
        <v>10</v>
      </c>
      <c r="B2145" s="12">
        <v>10572</v>
      </c>
      <c r="C2145" s="13" t="s">
        <v>2027</v>
      </c>
      <c r="E2145" s="12" t="s">
        <v>2028</v>
      </c>
      <c r="F2145" s="14">
        <v>7150</v>
      </c>
      <c r="G2145" s="15">
        <v>15720000</v>
      </c>
      <c r="H2145" s="15">
        <v>404770</v>
      </c>
    </row>
    <row r="2146" spans="1:8">
      <c r="A2146" s="12">
        <v>10</v>
      </c>
      <c r="B2146" s="12">
        <v>10572</v>
      </c>
      <c r="C2146" s="13">
        <v>6420</v>
      </c>
      <c r="E2146" s="12" t="s">
        <v>2029</v>
      </c>
      <c r="F2146" s="14">
        <v>160000</v>
      </c>
      <c r="G2146" s="15">
        <v>15720000</v>
      </c>
      <c r="H2146" s="15">
        <v>407075</v>
      </c>
    </row>
    <row r="2148" spans="1:8">
      <c r="B2148" s="12" t="s">
        <v>2030</v>
      </c>
    </row>
    <row r="2149" spans="1:8">
      <c r="A2149" s="12">
        <v>10</v>
      </c>
      <c r="B2149" s="12">
        <v>10590</v>
      </c>
      <c r="C2149" s="13">
        <v>6126</v>
      </c>
      <c r="E2149" s="12" t="s">
        <v>2031</v>
      </c>
      <c r="F2149" s="14">
        <v>52774</v>
      </c>
      <c r="G2149" s="15">
        <v>15900000</v>
      </c>
      <c r="H2149" s="15">
        <v>401000</v>
      </c>
    </row>
    <row r="2150" spans="1:8">
      <c r="A2150" s="12">
        <v>10</v>
      </c>
      <c r="B2150" s="12">
        <v>10590</v>
      </c>
      <c r="C2150" s="13">
        <v>8503</v>
      </c>
      <c r="E2150" s="12" t="s">
        <v>2032</v>
      </c>
      <c r="F2150" s="14">
        <v>0</v>
      </c>
      <c r="G2150" s="15">
        <v>15900000</v>
      </c>
      <c r="H2150" s="15">
        <v>515500</v>
      </c>
    </row>
    <row r="2151" spans="1:8">
      <c r="A2151" s="12">
        <v>10</v>
      </c>
      <c r="B2151" s="12">
        <v>10590</v>
      </c>
      <c r="C2151" s="13" t="s">
        <v>2033</v>
      </c>
      <c r="E2151" s="12" t="s">
        <v>2034</v>
      </c>
      <c r="F2151" s="14">
        <v>0</v>
      </c>
      <c r="G2151" s="15">
        <v>15900000</v>
      </c>
      <c r="H2151" s="15">
        <v>515505</v>
      </c>
    </row>
    <row r="2153" spans="1:8">
      <c r="B2153" s="12" t="s">
        <v>2035</v>
      </c>
    </row>
    <row r="2154" spans="1:8">
      <c r="A2154" s="12">
        <v>10</v>
      </c>
      <c r="B2154" s="12">
        <v>10610</v>
      </c>
      <c r="C2154" s="13" t="s">
        <v>2036</v>
      </c>
      <c r="E2154" s="12" t="s">
        <v>2037</v>
      </c>
      <c r="F2154" s="14">
        <v>0</v>
      </c>
      <c r="G2154" s="15">
        <v>16100000</v>
      </c>
      <c r="H2154" s="15">
        <v>513047</v>
      </c>
    </row>
    <row r="2155" spans="1:8">
      <c r="A2155" s="12">
        <v>10</v>
      </c>
      <c r="B2155" s="12">
        <v>10610</v>
      </c>
      <c r="C2155" s="13" t="s">
        <v>2038</v>
      </c>
      <c r="E2155" s="12" t="s">
        <v>2039</v>
      </c>
      <c r="F2155" s="14">
        <v>0</v>
      </c>
      <c r="G2155" s="15">
        <v>16100000</v>
      </c>
      <c r="H2155" s="15">
        <v>513030</v>
      </c>
    </row>
    <row r="2156" spans="1:8">
      <c r="A2156" s="12">
        <v>10</v>
      </c>
      <c r="B2156" s="12">
        <v>10610</v>
      </c>
      <c r="C2156" s="13" t="s">
        <v>2040</v>
      </c>
      <c r="E2156" s="12" t="s">
        <v>2041</v>
      </c>
      <c r="F2156" s="14">
        <v>0</v>
      </c>
      <c r="G2156" s="15">
        <v>16100000</v>
      </c>
      <c r="H2156" s="15">
        <v>513044</v>
      </c>
    </row>
    <row r="2157" spans="1:8">
      <c r="A2157" s="12">
        <v>10</v>
      </c>
      <c r="B2157" s="12">
        <v>10610</v>
      </c>
      <c r="C2157" s="13" t="s">
        <v>2042</v>
      </c>
      <c r="E2157" s="12" t="s">
        <v>2043</v>
      </c>
      <c r="F2157" s="14">
        <v>0</v>
      </c>
      <c r="G2157" s="15">
        <v>16100000</v>
      </c>
      <c r="H2157" s="15">
        <v>513050</v>
      </c>
    </row>
    <row r="2158" spans="1:8">
      <c r="A2158" s="12">
        <v>10</v>
      </c>
      <c r="B2158" s="12">
        <v>10610</v>
      </c>
      <c r="C2158" s="13" t="s">
        <v>2044</v>
      </c>
      <c r="E2158" s="12" t="s">
        <v>2045</v>
      </c>
      <c r="F2158" s="14">
        <v>0</v>
      </c>
      <c r="G2158" s="15">
        <v>16100000</v>
      </c>
      <c r="H2158" s="15">
        <v>513057</v>
      </c>
    </row>
    <row r="2159" spans="1:8">
      <c r="A2159" s="12">
        <v>10</v>
      </c>
      <c r="B2159" s="12">
        <v>10610</v>
      </c>
      <c r="C2159" s="13" t="s">
        <v>2046</v>
      </c>
      <c r="E2159" s="12" t="s">
        <v>2047</v>
      </c>
      <c r="F2159" s="14">
        <v>-15584</v>
      </c>
      <c r="G2159" s="15">
        <v>16100000</v>
      </c>
      <c r="H2159" s="15">
        <v>513064</v>
      </c>
    </row>
    <row r="2160" spans="1:8">
      <c r="A2160" s="12">
        <v>10</v>
      </c>
      <c r="B2160" s="12">
        <v>10610</v>
      </c>
      <c r="C2160" s="13" t="s">
        <v>2048</v>
      </c>
      <c r="E2160" s="12" t="s">
        <v>2049</v>
      </c>
      <c r="F2160" s="14">
        <v>0</v>
      </c>
      <c r="G2160" s="15">
        <v>16100000</v>
      </c>
      <c r="H2160" s="15">
        <v>513065</v>
      </c>
    </row>
    <row r="2161" spans="1:8">
      <c r="A2161" s="12">
        <v>10</v>
      </c>
      <c r="B2161" s="12">
        <v>10610</v>
      </c>
      <c r="C2161" s="13" t="s">
        <v>2050</v>
      </c>
      <c r="E2161" s="12" t="s">
        <v>2051</v>
      </c>
      <c r="F2161" s="14">
        <v>-9527</v>
      </c>
      <c r="G2161" s="15">
        <v>16100000</v>
      </c>
      <c r="H2161" s="15">
        <v>513066</v>
      </c>
    </row>
    <row r="2162" spans="1:8">
      <c r="A2162" s="12">
        <v>10</v>
      </c>
      <c r="B2162" s="12">
        <v>10610</v>
      </c>
      <c r="C2162" s="13" t="s">
        <v>2052</v>
      </c>
      <c r="E2162" s="12" t="s">
        <v>2053</v>
      </c>
      <c r="F2162" s="14">
        <v>5070459</v>
      </c>
      <c r="G2162" s="15">
        <v>16100000</v>
      </c>
      <c r="H2162" s="15">
        <v>514047</v>
      </c>
    </row>
    <row r="2163" spans="1:8">
      <c r="A2163" s="12">
        <v>10</v>
      </c>
      <c r="B2163" s="12">
        <v>10610</v>
      </c>
      <c r="C2163" s="13" t="s">
        <v>2054</v>
      </c>
      <c r="E2163" s="12" t="s">
        <v>2055</v>
      </c>
      <c r="F2163" s="14">
        <v>202292</v>
      </c>
      <c r="G2163" s="15">
        <v>16100000</v>
      </c>
      <c r="H2163" s="15">
        <v>514030</v>
      </c>
    </row>
    <row r="2164" spans="1:8">
      <c r="A2164" s="12">
        <v>10</v>
      </c>
      <c r="B2164" s="12">
        <v>10610</v>
      </c>
      <c r="C2164" s="13" t="s">
        <v>2056</v>
      </c>
      <c r="E2164" s="12" t="s">
        <v>2057</v>
      </c>
      <c r="F2164" s="14">
        <v>1723082</v>
      </c>
      <c r="G2164" s="15">
        <v>16100000</v>
      </c>
      <c r="H2164" s="15">
        <v>514044</v>
      </c>
    </row>
    <row r="2165" spans="1:8">
      <c r="A2165" s="12">
        <v>10</v>
      </c>
      <c r="B2165" s="12">
        <v>10610</v>
      </c>
      <c r="C2165" s="13" t="s">
        <v>2058</v>
      </c>
      <c r="E2165" s="12" t="s">
        <v>2059</v>
      </c>
      <c r="F2165" s="14">
        <v>333025</v>
      </c>
      <c r="G2165" s="15">
        <v>16100000</v>
      </c>
      <c r="H2165" s="15">
        <v>514050</v>
      </c>
    </row>
    <row r="2166" spans="1:8">
      <c r="A2166" s="12">
        <v>10</v>
      </c>
      <c r="B2166" s="12">
        <v>10610</v>
      </c>
      <c r="C2166" s="13" t="s">
        <v>2060</v>
      </c>
      <c r="E2166" s="12" t="s">
        <v>2061</v>
      </c>
      <c r="F2166" s="14">
        <v>529963</v>
      </c>
      <c r="G2166" s="15">
        <v>16100000</v>
      </c>
      <c r="H2166" s="15">
        <v>514057</v>
      </c>
    </row>
    <row r="2167" spans="1:8">
      <c r="A2167" s="12">
        <v>10</v>
      </c>
      <c r="B2167" s="12">
        <v>10610</v>
      </c>
      <c r="C2167" s="13" t="s">
        <v>2062</v>
      </c>
      <c r="E2167" s="12" t="s">
        <v>2063</v>
      </c>
      <c r="F2167" s="14">
        <v>0</v>
      </c>
      <c r="G2167" s="15">
        <v>16100000</v>
      </c>
      <c r="H2167" s="15">
        <v>514064</v>
      </c>
    </row>
    <row r="2170" spans="1:8">
      <c r="A2170" s="12">
        <v>20</v>
      </c>
      <c r="B2170" s="12">
        <v>20020</v>
      </c>
      <c r="C2170" s="13">
        <v>3060</v>
      </c>
      <c r="E2170" s="12" t="s">
        <v>12</v>
      </c>
      <c r="F2170" s="14">
        <v>-7009988</v>
      </c>
      <c r="G2170" s="15">
        <v>22900000</v>
      </c>
      <c r="H2170" s="15">
        <v>301100</v>
      </c>
    </row>
    <row r="2171" spans="1:8">
      <c r="A2171" s="12">
        <v>20</v>
      </c>
      <c r="B2171" s="12">
        <v>20020</v>
      </c>
      <c r="C2171" s="13">
        <v>5920</v>
      </c>
      <c r="E2171" s="12" t="s">
        <v>76</v>
      </c>
      <c r="F2171" s="14">
        <v>0</v>
      </c>
      <c r="G2171" s="15">
        <v>22900000</v>
      </c>
      <c r="H2171" s="15">
        <v>332000</v>
      </c>
    </row>
    <row r="2172" spans="1:8">
      <c r="A2172" s="12">
        <v>20</v>
      </c>
      <c r="B2172" s="12">
        <v>20020</v>
      </c>
      <c r="C2172" s="13" t="s">
        <v>2038</v>
      </c>
      <c r="E2172" s="12" t="s">
        <v>2039</v>
      </c>
      <c r="F2172" s="14">
        <v>0</v>
      </c>
      <c r="G2172" s="15">
        <v>22900000</v>
      </c>
      <c r="H2172" s="15">
        <v>513030</v>
      </c>
    </row>
    <row r="2173" spans="1:8">
      <c r="A2173" s="12">
        <v>20</v>
      </c>
      <c r="B2173" s="12">
        <v>20020</v>
      </c>
      <c r="C2173" s="13" t="s">
        <v>2050</v>
      </c>
      <c r="E2173" s="12" t="s">
        <v>2051</v>
      </c>
      <c r="F2173" s="14">
        <v>0</v>
      </c>
      <c r="G2173" s="15">
        <v>22900000</v>
      </c>
      <c r="H2173" s="15">
        <v>513066</v>
      </c>
    </row>
    <row r="2174" spans="1:8">
      <c r="A2174" s="12">
        <v>20</v>
      </c>
      <c r="B2174" s="12">
        <v>20020</v>
      </c>
      <c r="C2174" s="13" t="s">
        <v>2058</v>
      </c>
      <c r="E2174" s="12" t="s">
        <v>2059</v>
      </c>
      <c r="F2174" s="14">
        <v>459626</v>
      </c>
      <c r="G2174" s="15">
        <v>22900000</v>
      </c>
      <c r="H2174" s="15">
        <v>514050</v>
      </c>
    </row>
    <row r="2175" spans="1:8">
      <c r="A2175" s="12">
        <v>20</v>
      </c>
      <c r="B2175" s="12">
        <v>20020</v>
      </c>
      <c r="C2175" s="13" t="s">
        <v>2064</v>
      </c>
      <c r="E2175" s="12" t="s">
        <v>2065</v>
      </c>
      <c r="F2175" s="14">
        <v>11005</v>
      </c>
      <c r="G2175" s="15">
        <v>22900000</v>
      </c>
      <c r="H2175" s="15">
        <v>514066</v>
      </c>
    </row>
    <row r="2177" spans="1:8">
      <c r="B2177" s="12" t="s">
        <v>2066</v>
      </c>
    </row>
    <row r="2178" spans="1:8">
      <c r="A2178" s="12">
        <v>20</v>
      </c>
      <c r="B2178" s="12">
        <v>20280</v>
      </c>
      <c r="C2178" s="13">
        <v>7420</v>
      </c>
      <c r="E2178" s="12" t="s">
        <v>2067</v>
      </c>
      <c r="F2178" s="14">
        <v>325000</v>
      </c>
      <c r="G2178" s="15">
        <v>22928000</v>
      </c>
      <c r="H2178" s="15">
        <v>491000</v>
      </c>
    </row>
    <row r="2179" spans="1:8">
      <c r="A2179" s="12">
        <v>20</v>
      </c>
      <c r="B2179" s="12">
        <v>20280</v>
      </c>
      <c r="C2179" s="13">
        <v>7440</v>
      </c>
      <c r="E2179" s="12" t="s">
        <v>2068</v>
      </c>
      <c r="F2179" s="14">
        <v>5525</v>
      </c>
      <c r="G2179" s="15">
        <v>22928000</v>
      </c>
      <c r="H2179" s="15">
        <v>491250</v>
      </c>
    </row>
    <row r="2180" spans="1:8">
      <c r="A2180" s="12">
        <v>20</v>
      </c>
      <c r="B2180" s="12">
        <v>20280</v>
      </c>
      <c r="C2180" s="13" t="s">
        <v>2069</v>
      </c>
      <c r="E2180" s="12" t="s">
        <v>2070</v>
      </c>
      <c r="F2180" s="14">
        <v>-1765</v>
      </c>
      <c r="G2180" s="15">
        <v>22928000</v>
      </c>
      <c r="H2180" s="15">
        <v>491500</v>
      </c>
    </row>
    <row r="2182" spans="1:8">
      <c r="B2182" s="12" t="s">
        <v>2071</v>
      </c>
    </row>
    <row r="2183" spans="1:8">
      <c r="A2183" s="12">
        <v>20</v>
      </c>
      <c r="B2183" s="12">
        <v>20290</v>
      </c>
      <c r="C2183" s="13">
        <v>7420</v>
      </c>
      <c r="E2183" s="12" t="s">
        <v>2067</v>
      </c>
      <c r="F2183" s="14">
        <v>270000</v>
      </c>
      <c r="G2183" s="15">
        <v>22929000</v>
      </c>
      <c r="H2183" s="15">
        <v>491000</v>
      </c>
    </row>
    <row r="2184" spans="1:8">
      <c r="A2184" s="12">
        <v>20</v>
      </c>
      <c r="B2184" s="12">
        <v>20290</v>
      </c>
      <c r="C2184" s="13">
        <v>7440</v>
      </c>
      <c r="E2184" s="12" t="s">
        <v>2068</v>
      </c>
      <c r="F2184" s="14">
        <v>79613</v>
      </c>
      <c r="G2184" s="15">
        <v>22929000</v>
      </c>
      <c r="H2184" s="15">
        <v>491250</v>
      </c>
    </row>
    <row r="2185" spans="1:8">
      <c r="A2185" s="12">
        <v>20</v>
      </c>
      <c r="B2185" s="12">
        <v>20290</v>
      </c>
      <c r="C2185" s="13" t="s">
        <v>2069</v>
      </c>
      <c r="E2185" s="12" t="s">
        <v>2070</v>
      </c>
      <c r="F2185" s="14">
        <v>-32709</v>
      </c>
      <c r="G2185" s="15">
        <v>22929000</v>
      </c>
      <c r="H2185" s="15">
        <v>491500</v>
      </c>
    </row>
    <row r="2187" spans="1:8">
      <c r="B2187" s="12" t="s">
        <v>2072</v>
      </c>
    </row>
    <row r="2188" spans="1:8">
      <c r="A2188" s="12">
        <v>20</v>
      </c>
      <c r="B2188" s="12">
        <v>20300</v>
      </c>
      <c r="C2188" s="13">
        <v>7420</v>
      </c>
      <c r="E2188" s="12" t="s">
        <v>2067</v>
      </c>
      <c r="F2188" s="14">
        <v>790000</v>
      </c>
      <c r="G2188" s="15">
        <v>22930000</v>
      </c>
      <c r="H2188" s="15">
        <v>491000</v>
      </c>
    </row>
    <row r="2189" spans="1:8">
      <c r="A2189" s="12">
        <v>20</v>
      </c>
      <c r="B2189" s="12">
        <v>20300</v>
      </c>
      <c r="C2189" s="13">
        <v>7440</v>
      </c>
      <c r="E2189" s="12" t="s">
        <v>2068</v>
      </c>
      <c r="F2189" s="14">
        <v>72793</v>
      </c>
      <c r="G2189" s="15">
        <v>22930000</v>
      </c>
      <c r="H2189" s="15">
        <v>491250</v>
      </c>
    </row>
    <row r="2191" spans="1:8">
      <c r="B2191" s="12" t="s">
        <v>2073</v>
      </c>
    </row>
    <row r="2192" spans="1:8">
      <c r="A2192" s="12">
        <v>20</v>
      </c>
      <c r="B2192" s="12">
        <v>20310</v>
      </c>
      <c r="C2192" s="13">
        <v>7420</v>
      </c>
      <c r="E2192" s="12" t="s">
        <v>2067</v>
      </c>
      <c r="F2192" s="14">
        <v>710000</v>
      </c>
      <c r="G2192" s="15">
        <v>22931000</v>
      </c>
      <c r="H2192" s="15">
        <v>491000</v>
      </c>
    </row>
    <row r="2193" spans="1:8">
      <c r="A2193" s="12">
        <v>20</v>
      </c>
      <c r="B2193" s="12">
        <v>20310</v>
      </c>
      <c r="C2193" s="13">
        <v>7440</v>
      </c>
      <c r="E2193" s="12" t="s">
        <v>2068</v>
      </c>
      <c r="F2193" s="14">
        <v>67265</v>
      </c>
      <c r="G2193" s="15">
        <v>22931000</v>
      </c>
      <c r="H2193" s="15">
        <v>491250</v>
      </c>
    </row>
    <row r="2195" spans="1:8">
      <c r="B2195" s="12" t="s">
        <v>2074</v>
      </c>
    </row>
    <row r="2196" spans="1:8">
      <c r="A2196" s="12">
        <v>20</v>
      </c>
      <c r="B2196" s="12">
        <v>20320</v>
      </c>
      <c r="C2196" s="13">
        <v>7420</v>
      </c>
      <c r="E2196" s="12" t="s">
        <v>2067</v>
      </c>
      <c r="F2196" s="14">
        <v>14508</v>
      </c>
      <c r="G2196" s="15">
        <v>22932000</v>
      </c>
      <c r="H2196" s="15">
        <v>491000</v>
      </c>
    </row>
    <row r="2197" spans="1:8">
      <c r="A2197" s="12">
        <v>20</v>
      </c>
      <c r="B2197" s="12">
        <v>20320</v>
      </c>
      <c r="C2197" s="13">
        <v>7440</v>
      </c>
      <c r="E2197" s="12" t="s">
        <v>2068</v>
      </c>
      <c r="F2197" s="14">
        <v>89516</v>
      </c>
      <c r="G2197" s="15">
        <v>22932000</v>
      </c>
      <c r="H2197" s="15">
        <v>491250</v>
      </c>
    </row>
    <row r="2199" spans="1:8">
      <c r="B2199" s="12" t="s">
        <v>2075</v>
      </c>
    </row>
    <row r="2200" spans="1:8">
      <c r="A2200" s="12">
        <v>20</v>
      </c>
      <c r="B2200" s="12">
        <v>20330</v>
      </c>
      <c r="C2200" s="13">
        <v>7420</v>
      </c>
      <c r="E2200" s="12" t="s">
        <v>2067</v>
      </c>
      <c r="F2200" s="14">
        <v>674613</v>
      </c>
      <c r="G2200" s="15">
        <v>22933000</v>
      </c>
      <c r="H2200" s="15">
        <v>491000</v>
      </c>
    </row>
    <row r="2201" spans="1:8">
      <c r="A2201" s="12">
        <v>20</v>
      </c>
      <c r="B2201" s="12">
        <v>20330</v>
      </c>
      <c r="C2201" s="13">
        <v>7440</v>
      </c>
      <c r="E2201" s="12" t="s">
        <v>2068</v>
      </c>
      <c r="F2201" s="14">
        <v>109336</v>
      </c>
      <c r="G2201" s="15">
        <v>22933000</v>
      </c>
      <c r="H2201" s="15">
        <v>491250</v>
      </c>
    </row>
    <row r="2202" spans="1:8">
      <c r="A2202" s="12">
        <v>20</v>
      </c>
      <c r="B2202" s="12">
        <v>20330</v>
      </c>
      <c r="C2202" s="13">
        <v>8505</v>
      </c>
      <c r="E2202" s="12" t="s">
        <v>2076</v>
      </c>
      <c r="F2202" s="14">
        <v>-783949</v>
      </c>
      <c r="G2202" s="15">
        <v>22933000</v>
      </c>
      <c r="H2202" s="15">
        <v>306075</v>
      </c>
    </row>
    <row r="2204" spans="1:8">
      <c r="B2204" s="12" t="s">
        <v>2077</v>
      </c>
    </row>
    <row r="2205" spans="1:8">
      <c r="A2205" s="12">
        <v>20</v>
      </c>
      <c r="B2205" s="12">
        <v>20340</v>
      </c>
      <c r="C2205" s="13">
        <v>7420</v>
      </c>
      <c r="E2205" s="12" t="s">
        <v>2067</v>
      </c>
      <c r="F2205" s="14">
        <v>1720000</v>
      </c>
      <c r="G2205" s="15">
        <v>22934000</v>
      </c>
      <c r="H2205" s="15">
        <v>491000</v>
      </c>
    </row>
    <row r="2206" spans="1:8">
      <c r="A2206" s="12">
        <v>20</v>
      </c>
      <c r="B2206" s="12">
        <v>20340</v>
      </c>
      <c r="C2206" s="13">
        <v>7440</v>
      </c>
      <c r="E2206" s="12" t="s">
        <v>2068</v>
      </c>
      <c r="F2206" s="14">
        <v>441950</v>
      </c>
      <c r="G2206" s="15">
        <v>22934000</v>
      </c>
      <c r="H2206" s="15">
        <v>491250</v>
      </c>
    </row>
    <row r="2208" spans="1:8">
      <c r="B2208" s="12" t="s">
        <v>2078</v>
      </c>
    </row>
    <row r="2209" spans="1:8">
      <c r="A2209" s="12">
        <v>20</v>
      </c>
      <c r="B2209" s="12">
        <v>20350</v>
      </c>
      <c r="C2209" s="13">
        <v>7420</v>
      </c>
      <c r="E2209" s="12" t="s">
        <v>2067</v>
      </c>
      <c r="F2209" s="14">
        <v>100000</v>
      </c>
      <c r="G2209" s="15">
        <v>22935000</v>
      </c>
      <c r="H2209" s="15">
        <v>491000</v>
      </c>
    </row>
    <row r="2210" spans="1:8">
      <c r="A2210" s="12">
        <v>20</v>
      </c>
      <c r="B2210" s="12">
        <v>20350</v>
      </c>
      <c r="C2210" s="13">
        <v>7440</v>
      </c>
      <c r="E2210" s="12" t="s">
        <v>2068</v>
      </c>
      <c r="F2210" s="14">
        <v>13593</v>
      </c>
      <c r="G2210" s="15">
        <v>22935000</v>
      </c>
      <c r="H2210" s="15">
        <v>491250</v>
      </c>
    </row>
    <row r="2212" spans="1:8">
      <c r="B2212" s="12" t="s">
        <v>2079</v>
      </c>
    </row>
    <row r="2213" spans="1:8">
      <c r="A2213" s="12">
        <v>20</v>
      </c>
      <c r="B2213" s="12">
        <v>20360</v>
      </c>
      <c r="C2213" s="13">
        <v>7420</v>
      </c>
      <c r="E2213" s="12" t="s">
        <v>2067</v>
      </c>
      <c r="F2213" s="14">
        <v>265000</v>
      </c>
      <c r="G2213" s="15">
        <v>22936000</v>
      </c>
      <c r="H2213" s="15">
        <v>491000</v>
      </c>
    </row>
    <row r="2214" spans="1:8">
      <c r="A2214" s="12">
        <v>20</v>
      </c>
      <c r="B2214" s="12">
        <v>20360</v>
      </c>
      <c r="C2214" s="13">
        <v>7440</v>
      </c>
      <c r="E2214" s="12" t="s">
        <v>2068</v>
      </c>
      <c r="F2214" s="14">
        <v>142050</v>
      </c>
      <c r="G2214" s="15">
        <v>22936000</v>
      </c>
      <c r="H2214" s="15">
        <v>491250</v>
      </c>
    </row>
    <row r="2216" spans="1:8">
      <c r="B2216" s="12" t="s">
        <v>2080</v>
      </c>
    </row>
    <row r="2217" spans="1:8">
      <c r="A2217" s="12">
        <v>20</v>
      </c>
      <c r="B2217" s="12">
        <v>20370</v>
      </c>
      <c r="C2217" s="13">
        <v>7420</v>
      </c>
      <c r="E2217" s="12" t="s">
        <v>2067</v>
      </c>
      <c r="F2217" s="14">
        <v>95000</v>
      </c>
      <c r="G2217" s="15">
        <v>22937000</v>
      </c>
      <c r="H2217" s="15">
        <v>491000</v>
      </c>
    </row>
    <row r="2218" spans="1:8">
      <c r="A2218" s="12">
        <v>20</v>
      </c>
      <c r="B2218" s="12">
        <v>20370</v>
      </c>
      <c r="C2218" s="13">
        <v>7440</v>
      </c>
      <c r="E2218" s="12" t="s">
        <v>2068</v>
      </c>
      <c r="F2218" s="14">
        <v>21017</v>
      </c>
      <c r="G2218" s="15">
        <v>22937000</v>
      </c>
      <c r="H2218" s="15">
        <v>491250</v>
      </c>
    </row>
    <row r="2220" spans="1:8">
      <c r="B2220" s="12" t="s">
        <v>2081</v>
      </c>
    </row>
    <row r="2221" spans="1:8">
      <c r="A2221" s="12">
        <v>20</v>
      </c>
      <c r="B2221" s="12">
        <v>20380</v>
      </c>
      <c r="C2221" s="13">
        <v>7420</v>
      </c>
      <c r="E2221" s="12" t="s">
        <v>2067</v>
      </c>
      <c r="F2221" s="14">
        <v>110000</v>
      </c>
      <c r="G2221" s="15">
        <v>22938000</v>
      </c>
      <c r="H2221" s="15">
        <v>491000</v>
      </c>
    </row>
    <row r="2222" spans="1:8">
      <c r="A2222" s="12">
        <v>20</v>
      </c>
      <c r="B2222" s="12">
        <v>20380</v>
      </c>
      <c r="C2222" s="13">
        <v>7440</v>
      </c>
      <c r="E2222" s="12" t="s">
        <v>2068</v>
      </c>
      <c r="F2222" s="14">
        <v>124200</v>
      </c>
      <c r="G2222" s="15">
        <v>22938000</v>
      </c>
      <c r="H2222" s="15">
        <v>491250</v>
      </c>
    </row>
    <row r="2224" spans="1:8">
      <c r="B2224" s="12" t="s">
        <v>2082</v>
      </c>
    </row>
    <row r="2225" spans="1:8">
      <c r="A2225" s="12">
        <v>20</v>
      </c>
      <c r="B2225" s="12">
        <v>20390</v>
      </c>
      <c r="C2225" s="13">
        <v>7420</v>
      </c>
      <c r="E2225" s="12" t="s">
        <v>2067</v>
      </c>
      <c r="F2225" s="14">
        <v>430000</v>
      </c>
      <c r="G2225" s="15">
        <v>22939000</v>
      </c>
      <c r="H2225" s="15">
        <v>491000</v>
      </c>
    </row>
    <row r="2226" spans="1:8">
      <c r="A2226" s="12">
        <v>20</v>
      </c>
      <c r="B2226" s="12">
        <v>20390</v>
      </c>
      <c r="C2226" s="13">
        <v>7440</v>
      </c>
      <c r="E2226" s="12" t="s">
        <v>2068</v>
      </c>
      <c r="F2226" s="14">
        <v>1828</v>
      </c>
      <c r="G2226" s="15">
        <v>22939000</v>
      </c>
      <c r="H2226" s="15">
        <v>491250</v>
      </c>
    </row>
    <row r="2228" spans="1:8">
      <c r="B2228" s="12" t="s">
        <v>2083</v>
      </c>
    </row>
    <row r="2229" spans="1:8">
      <c r="A2229" s="12">
        <v>20</v>
      </c>
      <c r="B2229" s="12">
        <v>20400</v>
      </c>
      <c r="C2229" s="13">
        <v>7420</v>
      </c>
      <c r="E2229" s="12" t="s">
        <v>2067</v>
      </c>
      <c r="F2229" s="14">
        <v>170000</v>
      </c>
      <c r="G2229" s="15">
        <v>22940000</v>
      </c>
      <c r="H2229" s="15">
        <v>491000</v>
      </c>
    </row>
    <row r="2230" spans="1:8">
      <c r="A2230" s="12">
        <v>20</v>
      </c>
      <c r="B2230" s="12">
        <v>20400</v>
      </c>
      <c r="C2230" s="13">
        <v>7440</v>
      </c>
      <c r="E2230" s="12" t="s">
        <v>2068</v>
      </c>
      <c r="F2230" s="14">
        <v>115393</v>
      </c>
      <c r="G2230" s="15">
        <v>22940000</v>
      </c>
      <c r="H2230" s="15">
        <v>491250</v>
      </c>
    </row>
    <row r="2232" spans="1:8">
      <c r="B2232" s="12" t="s">
        <v>2084</v>
      </c>
    </row>
    <row r="2233" spans="1:8">
      <c r="A2233" s="12">
        <v>20</v>
      </c>
      <c r="B2233" s="12">
        <v>20410</v>
      </c>
      <c r="C2233" s="13">
        <v>7440</v>
      </c>
      <c r="E2233" s="12" t="s">
        <v>2068</v>
      </c>
      <c r="F2233" s="14">
        <v>22578</v>
      </c>
      <c r="G2233" s="15">
        <v>22941000</v>
      </c>
      <c r="H2233" s="15">
        <v>491250</v>
      </c>
    </row>
    <row r="2235" spans="1:8">
      <c r="B2235" s="12" t="s">
        <v>2085</v>
      </c>
    </row>
    <row r="2236" spans="1:8">
      <c r="A2236" s="12">
        <v>20</v>
      </c>
      <c r="B2236" s="12">
        <v>20420</v>
      </c>
      <c r="C2236" s="13">
        <v>7420</v>
      </c>
      <c r="E2236" s="12" t="s">
        <v>2067</v>
      </c>
      <c r="F2236" s="14">
        <v>595000</v>
      </c>
      <c r="G2236" s="15">
        <v>22942000</v>
      </c>
      <c r="H2236" s="15">
        <v>491000</v>
      </c>
    </row>
    <row r="2237" spans="1:8">
      <c r="A2237" s="12">
        <v>20</v>
      </c>
      <c r="B2237" s="12">
        <v>20420</v>
      </c>
      <c r="C2237" s="13">
        <v>7440</v>
      </c>
      <c r="E2237" s="12" t="s">
        <v>2068</v>
      </c>
      <c r="F2237" s="14">
        <v>134256</v>
      </c>
      <c r="G2237" s="15">
        <v>22942000</v>
      </c>
      <c r="H2237" s="15">
        <v>491250</v>
      </c>
    </row>
    <row r="2239" spans="1:8">
      <c r="B2239" s="12" t="s">
        <v>2086</v>
      </c>
    </row>
    <row r="2240" spans="1:8">
      <c r="A2240" s="12">
        <v>40</v>
      </c>
      <c r="B2240" s="12">
        <v>4010000</v>
      </c>
      <c r="C2240" s="13">
        <v>3060</v>
      </c>
      <c r="E2240" s="12" t="s">
        <v>12</v>
      </c>
      <c r="F2240" s="14">
        <v>-808262</v>
      </c>
      <c r="G2240" s="15">
        <v>44900000</v>
      </c>
      <c r="H2240" s="15">
        <v>301100</v>
      </c>
    </row>
    <row r="2241" spans="1:8">
      <c r="A2241" s="12">
        <v>40</v>
      </c>
      <c r="B2241" s="12">
        <v>4044999</v>
      </c>
      <c r="C2241" s="13">
        <v>6230</v>
      </c>
      <c r="E2241" s="12" t="s">
        <v>110</v>
      </c>
      <c r="F2241" s="14">
        <v>116338</v>
      </c>
      <c r="G2241" s="15">
        <v>44900000</v>
      </c>
      <c r="H2241" s="15">
        <v>402230</v>
      </c>
    </row>
    <row r="2242" spans="1:8">
      <c r="A2242" s="12">
        <v>40</v>
      </c>
      <c r="B2242" s="12">
        <v>4044999</v>
      </c>
      <c r="C2242" s="13">
        <v>6260</v>
      </c>
      <c r="E2242" s="12" t="s">
        <v>2087</v>
      </c>
      <c r="F2242" s="14">
        <v>691924</v>
      </c>
      <c r="G2242" s="15">
        <v>44900000</v>
      </c>
      <c r="H2242" s="15">
        <v>402260</v>
      </c>
    </row>
    <row r="2245" spans="1:8">
      <c r="A2245" s="12">
        <v>55</v>
      </c>
      <c r="B2245" s="12">
        <v>551</v>
      </c>
      <c r="C2245" s="13" t="s">
        <v>2088</v>
      </c>
      <c r="E2245" s="12" t="s">
        <v>2089</v>
      </c>
      <c r="F2245" s="14">
        <v>-24414</v>
      </c>
      <c r="G2245" s="15">
        <v>55551000</v>
      </c>
      <c r="H2245" s="15">
        <v>320500</v>
      </c>
    </row>
    <row r="2246" spans="1:8">
      <c r="A2246" s="12">
        <v>55</v>
      </c>
      <c r="B2246" s="12">
        <v>551</v>
      </c>
      <c r="C2246" s="13">
        <v>4860</v>
      </c>
      <c r="E2246" s="12" t="s">
        <v>2090</v>
      </c>
      <c r="F2246" s="14">
        <v>0</v>
      </c>
      <c r="G2246" s="15">
        <v>55551000</v>
      </c>
      <c r="H2246" s="15">
        <v>317000</v>
      </c>
    </row>
    <row r="2247" spans="1:8">
      <c r="A2247" s="12">
        <v>55</v>
      </c>
      <c r="B2247" s="12">
        <v>551</v>
      </c>
      <c r="C2247" s="13" t="s">
        <v>2091</v>
      </c>
      <c r="E2247" s="12" t="s">
        <v>2092</v>
      </c>
      <c r="F2247" s="14">
        <v>-1181884</v>
      </c>
      <c r="G2247" s="15">
        <v>55551000</v>
      </c>
      <c r="H2247" s="15">
        <v>317005</v>
      </c>
    </row>
    <row r="2248" spans="1:8">
      <c r="A2248" s="12">
        <v>55</v>
      </c>
      <c r="B2248" s="12">
        <v>551</v>
      </c>
      <c r="C2248" s="13" t="s">
        <v>2093</v>
      </c>
      <c r="E2248" s="12" t="s">
        <v>2094</v>
      </c>
      <c r="F2248" s="14">
        <v>0</v>
      </c>
      <c r="G2248" s="15">
        <v>55551000</v>
      </c>
      <c r="H2248" s="15">
        <v>317010</v>
      </c>
    </row>
    <row r="2249" spans="1:8">
      <c r="A2249" s="12">
        <v>55</v>
      </c>
      <c r="B2249" s="12">
        <v>551</v>
      </c>
      <c r="C2249" s="13" t="s">
        <v>2095</v>
      </c>
      <c r="E2249" s="12" t="s">
        <v>2096</v>
      </c>
      <c r="F2249" s="14">
        <v>-75000</v>
      </c>
      <c r="G2249" s="15">
        <v>55551000</v>
      </c>
      <c r="H2249" s="15">
        <v>317015</v>
      </c>
    </row>
    <row r="2250" spans="1:8">
      <c r="A2250" s="12">
        <v>55</v>
      </c>
      <c r="B2250" s="12">
        <v>551</v>
      </c>
      <c r="C2250" s="13" t="s">
        <v>2097</v>
      </c>
      <c r="E2250" s="12" t="s">
        <v>2098</v>
      </c>
      <c r="F2250" s="14">
        <v>0</v>
      </c>
      <c r="G2250" s="15">
        <v>55551000</v>
      </c>
      <c r="H2250" s="15">
        <v>317020</v>
      </c>
    </row>
    <row r="2251" spans="1:8">
      <c r="A2251" s="12">
        <v>55</v>
      </c>
      <c r="B2251" s="12">
        <v>551</v>
      </c>
      <c r="C2251" s="13" t="s">
        <v>2099</v>
      </c>
      <c r="E2251" s="12" t="s">
        <v>2100</v>
      </c>
      <c r="F2251" s="14">
        <v>-200000</v>
      </c>
      <c r="G2251" s="15">
        <v>55551000</v>
      </c>
      <c r="H2251" s="15">
        <v>325505</v>
      </c>
    </row>
    <row r="2252" spans="1:8">
      <c r="A2252" s="12">
        <v>55</v>
      </c>
      <c r="B2252" s="12">
        <v>551</v>
      </c>
      <c r="C2252" s="13" t="s">
        <v>2101</v>
      </c>
      <c r="E2252" s="12" t="s">
        <v>2102</v>
      </c>
      <c r="F2252" s="14">
        <v>-120000</v>
      </c>
      <c r="G2252" s="15">
        <v>55551000</v>
      </c>
      <c r="H2252" s="15">
        <v>325510</v>
      </c>
    </row>
    <row r="2253" spans="1:8">
      <c r="A2253" s="12">
        <v>55</v>
      </c>
      <c r="B2253" s="12">
        <v>551</v>
      </c>
      <c r="C2253" s="13">
        <v>5287</v>
      </c>
      <c r="E2253" s="12" t="s">
        <v>2103</v>
      </c>
      <c r="F2253" s="14">
        <v>-75000</v>
      </c>
      <c r="G2253" s="15">
        <v>55551000</v>
      </c>
      <c r="H2253" s="15">
        <v>324515</v>
      </c>
    </row>
    <row r="2254" spans="1:8">
      <c r="A2254" s="12">
        <v>55</v>
      </c>
      <c r="B2254" s="12">
        <v>551</v>
      </c>
      <c r="C2254" s="13">
        <v>5705</v>
      </c>
      <c r="E2254" s="12" t="s">
        <v>2104</v>
      </c>
      <c r="F2254" s="14">
        <v>0</v>
      </c>
      <c r="G2254" s="15">
        <v>55551000</v>
      </c>
      <c r="H2254" s="15">
        <v>329000</v>
      </c>
    </row>
    <row r="2255" spans="1:8">
      <c r="A2255" s="12">
        <v>55</v>
      </c>
      <c r="B2255" s="12">
        <v>551</v>
      </c>
      <c r="C2255" s="13" t="s">
        <v>192</v>
      </c>
      <c r="E2255" s="12" t="s">
        <v>2105</v>
      </c>
      <c r="F2255" s="14">
        <v>87833</v>
      </c>
      <c r="G2255" s="15">
        <v>55551000</v>
      </c>
      <c r="H2255" s="15">
        <v>409055</v>
      </c>
    </row>
    <row r="2256" spans="1:8">
      <c r="A2256" s="12">
        <v>55</v>
      </c>
      <c r="B2256" s="12">
        <v>551</v>
      </c>
      <c r="C2256" s="13" t="s">
        <v>2106</v>
      </c>
      <c r="E2256" s="12" t="s">
        <v>2107</v>
      </c>
      <c r="F2256" s="14">
        <v>55000</v>
      </c>
      <c r="G2256" s="15">
        <v>55551000</v>
      </c>
      <c r="H2256" s="15">
        <v>404820</v>
      </c>
    </row>
    <row r="2257" spans="1:8">
      <c r="A2257" s="12">
        <v>55</v>
      </c>
      <c r="B2257" s="12">
        <v>551</v>
      </c>
      <c r="C2257" s="13" t="s">
        <v>2108</v>
      </c>
      <c r="E2257" s="12" t="s">
        <v>2109</v>
      </c>
      <c r="F2257" s="14">
        <v>2500</v>
      </c>
      <c r="G2257" s="15">
        <v>55551000</v>
      </c>
      <c r="H2257" s="15">
        <v>404500</v>
      </c>
    </row>
    <row r="2258" spans="1:8">
      <c r="A2258" s="12">
        <v>55</v>
      </c>
      <c r="B2258" s="12">
        <v>551</v>
      </c>
      <c r="C2258" s="13" t="s">
        <v>2110</v>
      </c>
      <c r="E2258" s="12" t="s">
        <v>2111</v>
      </c>
      <c r="F2258" s="14">
        <v>0</v>
      </c>
      <c r="G2258" s="15">
        <v>55551000</v>
      </c>
      <c r="H2258" s="15">
        <v>404775</v>
      </c>
    </row>
    <row r="2259" spans="1:8">
      <c r="A2259" s="12">
        <v>55</v>
      </c>
      <c r="B2259" s="12">
        <v>551</v>
      </c>
      <c r="C2259" s="13" t="s">
        <v>2112</v>
      </c>
      <c r="E2259" s="12" t="s">
        <v>2113</v>
      </c>
      <c r="F2259" s="14">
        <v>32500</v>
      </c>
      <c r="G2259" s="15">
        <v>55551000</v>
      </c>
      <c r="H2259" s="15">
        <v>409080</v>
      </c>
    </row>
    <row r="2260" spans="1:8">
      <c r="A2260" s="12">
        <v>55</v>
      </c>
      <c r="B2260" s="12">
        <v>551</v>
      </c>
      <c r="C2260" s="13" t="s">
        <v>2114</v>
      </c>
      <c r="E2260" s="12" t="s">
        <v>2115</v>
      </c>
      <c r="F2260" s="14">
        <v>1200</v>
      </c>
      <c r="G2260" s="15">
        <v>55551000</v>
      </c>
      <c r="H2260" s="15">
        <v>404570</v>
      </c>
    </row>
    <row r="2261" spans="1:8">
      <c r="A2261" s="12">
        <v>55</v>
      </c>
      <c r="B2261" s="12">
        <v>551</v>
      </c>
      <c r="C2261" s="13" t="s">
        <v>435</v>
      </c>
      <c r="E2261" s="12" t="s">
        <v>2116</v>
      </c>
      <c r="F2261" s="14">
        <v>8500</v>
      </c>
      <c r="G2261" s="15">
        <v>55551000</v>
      </c>
      <c r="H2261" s="15">
        <v>404780</v>
      </c>
    </row>
    <row r="2262" spans="1:8">
      <c r="A2262" s="12">
        <v>55</v>
      </c>
      <c r="B2262" s="12">
        <v>551</v>
      </c>
      <c r="C2262" s="13" t="s">
        <v>2117</v>
      </c>
      <c r="E2262" s="12" t="s">
        <v>2118</v>
      </c>
      <c r="F2262" s="14">
        <v>10000</v>
      </c>
      <c r="G2262" s="15">
        <v>55551000</v>
      </c>
      <c r="H2262" s="15">
        <v>404785</v>
      </c>
    </row>
    <row r="2263" spans="1:8">
      <c r="A2263" s="12">
        <v>55</v>
      </c>
      <c r="B2263" s="12">
        <v>551</v>
      </c>
      <c r="C2263" s="13" t="s">
        <v>2119</v>
      </c>
      <c r="E2263" s="12" t="s">
        <v>2120</v>
      </c>
      <c r="F2263" s="14">
        <v>0</v>
      </c>
      <c r="G2263" s="15">
        <v>55551000</v>
      </c>
    </row>
    <row r="2264" spans="1:8">
      <c r="A2264" s="12">
        <v>55</v>
      </c>
      <c r="B2264" s="12">
        <v>551</v>
      </c>
      <c r="C2264" s="13" t="s">
        <v>2121</v>
      </c>
      <c r="E2264" s="12" t="s">
        <v>2122</v>
      </c>
      <c r="F2264" s="14">
        <v>13500</v>
      </c>
      <c r="G2264" s="15">
        <v>55551000</v>
      </c>
      <c r="H2264" s="15">
        <v>404790</v>
      </c>
    </row>
    <row r="2265" spans="1:8">
      <c r="A2265" s="12">
        <v>55</v>
      </c>
      <c r="B2265" s="12">
        <v>551</v>
      </c>
      <c r="C2265" s="13" t="s">
        <v>2004</v>
      </c>
      <c r="E2265" s="12" t="s">
        <v>2123</v>
      </c>
      <c r="F2265" s="14">
        <v>2500</v>
      </c>
      <c r="G2265" s="15">
        <v>55551000</v>
      </c>
      <c r="H2265" s="15">
        <v>404795</v>
      </c>
    </row>
    <row r="2266" spans="1:8">
      <c r="A2266" s="12">
        <v>55</v>
      </c>
      <c r="B2266" s="12">
        <v>551</v>
      </c>
      <c r="C2266" s="13" t="s">
        <v>1467</v>
      </c>
      <c r="E2266" s="12" t="s">
        <v>1468</v>
      </c>
      <c r="F2266" s="14">
        <v>10000</v>
      </c>
      <c r="G2266" s="15">
        <v>55551000</v>
      </c>
      <c r="H2266" s="15">
        <v>404565</v>
      </c>
    </row>
    <row r="2267" spans="1:8">
      <c r="A2267" s="12">
        <v>55</v>
      </c>
      <c r="B2267" s="12">
        <v>551</v>
      </c>
      <c r="C2267" s="13">
        <v>6330</v>
      </c>
      <c r="E2267" s="12" t="s">
        <v>211</v>
      </c>
      <c r="F2267" s="14">
        <v>2000</v>
      </c>
      <c r="G2267" s="15">
        <v>55551000</v>
      </c>
      <c r="H2267" s="15">
        <v>408500</v>
      </c>
    </row>
    <row r="2268" spans="1:8">
      <c r="A2268" s="12">
        <v>55</v>
      </c>
      <c r="B2268" s="12">
        <v>551</v>
      </c>
      <c r="C2268" s="13" t="s">
        <v>2124</v>
      </c>
      <c r="E2268" s="12" t="s">
        <v>2125</v>
      </c>
      <c r="F2268" s="14">
        <v>75000</v>
      </c>
      <c r="G2268" s="15">
        <v>55551000</v>
      </c>
      <c r="H2268" s="15">
        <v>416530</v>
      </c>
    </row>
    <row r="2269" spans="1:8">
      <c r="A2269" s="12">
        <v>55</v>
      </c>
      <c r="B2269" s="12">
        <v>551</v>
      </c>
      <c r="C2269" s="13" t="s">
        <v>2126</v>
      </c>
      <c r="E2269" s="12" t="s">
        <v>2127</v>
      </c>
      <c r="F2269" s="14">
        <v>250000</v>
      </c>
      <c r="G2269" s="15">
        <v>55551000</v>
      </c>
      <c r="H2269" s="15">
        <v>416505</v>
      </c>
    </row>
    <row r="2270" spans="1:8">
      <c r="A2270" s="12">
        <v>55</v>
      </c>
      <c r="B2270" s="12">
        <v>551</v>
      </c>
      <c r="C2270" s="13">
        <v>6500</v>
      </c>
      <c r="E2270" s="12" t="s">
        <v>132</v>
      </c>
      <c r="F2270" s="14">
        <v>0</v>
      </c>
      <c r="G2270" s="15">
        <v>55551000</v>
      </c>
      <c r="H2270" s="15">
        <v>409125</v>
      </c>
    </row>
    <row r="2271" spans="1:8">
      <c r="A2271" s="12">
        <v>55</v>
      </c>
      <c r="B2271" s="12">
        <v>551</v>
      </c>
      <c r="C2271" s="13" t="s">
        <v>2128</v>
      </c>
      <c r="E2271" s="12" t="s">
        <v>2129</v>
      </c>
      <c r="F2271" s="14">
        <v>5000</v>
      </c>
      <c r="G2271" s="15">
        <v>55551000</v>
      </c>
      <c r="H2271" s="15">
        <v>409155</v>
      </c>
    </row>
    <row r="2272" spans="1:8">
      <c r="A2272" s="12">
        <v>55</v>
      </c>
      <c r="B2272" s="12">
        <v>551</v>
      </c>
      <c r="C2272" s="13">
        <v>6550</v>
      </c>
      <c r="E2272" s="12" t="s">
        <v>1625</v>
      </c>
      <c r="F2272" s="14">
        <v>15500</v>
      </c>
      <c r="G2272" s="15">
        <v>55551000</v>
      </c>
      <c r="H2272" s="15">
        <v>418000</v>
      </c>
    </row>
    <row r="2273" spans="1:8">
      <c r="A2273" s="12">
        <v>55</v>
      </c>
      <c r="B2273" s="12">
        <v>551</v>
      </c>
      <c r="C2273" s="13">
        <v>6620</v>
      </c>
      <c r="E2273" s="12" t="s">
        <v>221</v>
      </c>
      <c r="F2273" s="14">
        <v>2500</v>
      </c>
      <c r="G2273" s="15">
        <v>55551000</v>
      </c>
      <c r="H2273" s="15">
        <v>419000</v>
      </c>
    </row>
    <row r="2274" spans="1:8">
      <c r="A2274" s="12">
        <v>55</v>
      </c>
      <c r="B2274" s="12">
        <v>551</v>
      </c>
      <c r="C2274" s="13" t="s">
        <v>2130</v>
      </c>
      <c r="E2274" s="12" t="s">
        <v>2131</v>
      </c>
      <c r="F2274" s="14">
        <v>2500</v>
      </c>
      <c r="G2274" s="15">
        <v>55551000</v>
      </c>
      <c r="H2274" s="15">
        <v>419015</v>
      </c>
    </row>
    <row r="2275" spans="1:8">
      <c r="A2275" s="12">
        <v>55</v>
      </c>
      <c r="B2275" s="12">
        <v>551</v>
      </c>
      <c r="C2275" s="13" t="s">
        <v>2132</v>
      </c>
      <c r="E2275" s="12" t="s">
        <v>2133</v>
      </c>
      <c r="F2275" s="14">
        <v>2500</v>
      </c>
      <c r="G2275" s="15">
        <v>55551000</v>
      </c>
      <c r="H2275" s="15">
        <v>419020</v>
      </c>
    </row>
    <row r="2276" spans="1:8">
      <c r="A2276" s="12">
        <v>55</v>
      </c>
      <c r="B2276" s="12">
        <v>551</v>
      </c>
      <c r="C2276" s="13">
        <v>6630</v>
      </c>
      <c r="E2276" s="12" t="s">
        <v>2134</v>
      </c>
      <c r="F2276" s="14">
        <v>12500</v>
      </c>
      <c r="G2276" s="15">
        <v>55551000</v>
      </c>
      <c r="H2276" s="15">
        <v>420000</v>
      </c>
    </row>
    <row r="2277" spans="1:8">
      <c r="A2277" s="12">
        <v>55</v>
      </c>
      <c r="B2277" s="12">
        <v>551</v>
      </c>
      <c r="C2277" s="13" t="s">
        <v>2135</v>
      </c>
      <c r="E2277" s="12" t="s">
        <v>2136</v>
      </c>
      <c r="F2277" s="14">
        <v>1000</v>
      </c>
      <c r="G2277" s="15">
        <v>55551000</v>
      </c>
      <c r="H2277" s="15">
        <v>420050</v>
      </c>
    </row>
    <row r="2278" spans="1:8">
      <c r="A2278" s="12">
        <v>55</v>
      </c>
      <c r="B2278" s="12">
        <v>551</v>
      </c>
      <c r="C2278" s="13" t="s">
        <v>2137</v>
      </c>
      <c r="E2278" s="12" t="s">
        <v>2138</v>
      </c>
      <c r="F2278" s="14">
        <v>1000</v>
      </c>
      <c r="G2278" s="15">
        <v>55551000</v>
      </c>
      <c r="H2278" s="15">
        <v>420070</v>
      </c>
    </row>
    <row r="2279" spans="1:8">
      <c r="A2279" s="12">
        <v>55</v>
      </c>
      <c r="B2279" s="12">
        <v>551</v>
      </c>
      <c r="C2279" s="13" t="s">
        <v>2139</v>
      </c>
      <c r="E2279" s="12" t="s">
        <v>2140</v>
      </c>
      <c r="F2279" s="14">
        <v>2500</v>
      </c>
      <c r="G2279" s="15">
        <v>55551000</v>
      </c>
      <c r="H2279" s="15">
        <v>420055</v>
      </c>
    </row>
    <row r="2280" spans="1:8">
      <c r="A2280" s="12">
        <v>55</v>
      </c>
      <c r="B2280" s="12">
        <v>551</v>
      </c>
      <c r="C2280" s="13" t="s">
        <v>2141</v>
      </c>
      <c r="E2280" s="12" t="s">
        <v>2142</v>
      </c>
      <c r="F2280" s="14">
        <v>2500</v>
      </c>
      <c r="G2280" s="15">
        <v>55551000</v>
      </c>
      <c r="H2280" s="15">
        <v>420060</v>
      </c>
    </row>
    <row r="2281" spans="1:8">
      <c r="A2281" s="12">
        <v>55</v>
      </c>
      <c r="B2281" s="12">
        <v>551</v>
      </c>
      <c r="C2281" s="13">
        <v>6650</v>
      </c>
      <c r="E2281" s="12" t="s">
        <v>516</v>
      </c>
      <c r="F2281" s="14">
        <v>1500</v>
      </c>
      <c r="G2281" s="15">
        <v>55551000</v>
      </c>
      <c r="H2281" s="15">
        <v>421750</v>
      </c>
    </row>
    <row r="2282" spans="1:8">
      <c r="A2282" s="12">
        <v>55</v>
      </c>
      <c r="B2282" s="12">
        <v>551</v>
      </c>
      <c r="C2282" s="13" t="s">
        <v>2143</v>
      </c>
      <c r="E2282" s="12" t="s">
        <v>2144</v>
      </c>
      <c r="F2282" s="14">
        <v>2500</v>
      </c>
      <c r="G2282" s="15">
        <v>55551000</v>
      </c>
      <c r="H2282" s="15">
        <v>421755</v>
      </c>
    </row>
    <row r="2283" spans="1:8">
      <c r="A2283" s="12">
        <v>55</v>
      </c>
      <c r="B2283" s="12">
        <v>551</v>
      </c>
      <c r="C2283" s="13" t="s">
        <v>2145</v>
      </c>
      <c r="E2283" s="12" t="s">
        <v>2146</v>
      </c>
      <c r="F2283" s="14">
        <v>1000</v>
      </c>
      <c r="G2283" s="15">
        <v>55551000</v>
      </c>
      <c r="H2283" s="15">
        <v>421760</v>
      </c>
    </row>
    <row r="2284" spans="1:8">
      <c r="A2284" s="12">
        <v>55</v>
      </c>
      <c r="B2284" s="12">
        <v>551</v>
      </c>
      <c r="C2284" s="13">
        <v>6652</v>
      </c>
      <c r="E2284" s="12" t="s">
        <v>2147</v>
      </c>
      <c r="F2284" s="14">
        <v>7500</v>
      </c>
      <c r="G2284" s="15">
        <v>55551000</v>
      </c>
      <c r="H2284" s="15">
        <v>422500</v>
      </c>
    </row>
    <row r="2285" spans="1:8">
      <c r="A2285" s="12">
        <v>55</v>
      </c>
      <c r="B2285" s="12">
        <v>551</v>
      </c>
      <c r="C2285" s="13" t="s">
        <v>2148</v>
      </c>
      <c r="E2285" s="12" t="s">
        <v>2149</v>
      </c>
      <c r="F2285" s="14">
        <v>2500</v>
      </c>
      <c r="G2285" s="15">
        <v>55551000</v>
      </c>
      <c r="H2285" s="15">
        <v>422505</v>
      </c>
    </row>
    <row r="2286" spans="1:8">
      <c r="A2286" s="12">
        <v>55</v>
      </c>
      <c r="B2286" s="12">
        <v>551</v>
      </c>
      <c r="C2286" s="13" t="s">
        <v>2150</v>
      </c>
      <c r="E2286" s="12" t="s">
        <v>2151</v>
      </c>
      <c r="F2286" s="14">
        <v>5000</v>
      </c>
      <c r="G2286" s="15">
        <v>55551000</v>
      </c>
      <c r="H2286" s="15">
        <v>422510</v>
      </c>
    </row>
    <row r="2287" spans="1:8">
      <c r="A2287" s="12">
        <v>55</v>
      </c>
      <c r="B2287" s="12">
        <v>551</v>
      </c>
      <c r="C2287" s="13">
        <v>6653</v>
      </c>
      <c r="E2287" s="12" t="s">
        <v>2152</v>
      </c>
      <c r="F2287" s="14">
        <v>5000</v>
      </c>
      <c r="G2287" s="15">
        <v>55551000</v>
      </c>
      <c r="H2287" s="15">
        <v>422750</v>
      </c>
    </row>
    <row r="2288" spans="1:8">
      <c r="A2288" s="12">
        <v>55</v>
      </c>
      <c r="B2288" s="12">
        <v>551</v>
      </c>
      <c r="C2288" s="13">
        <v>6655</v>
      </c>
      <c r="E2288" s="12" t="s">
        <v>2153</v>
      </c>
      <c r="F2288" s="14">
        <v>5000</v>
      </c>
      <c r="G2288" s="15">
        <v>55551000</v>
      </c>
      <c r="H2288" s="15">
        <v>423000</v>
      </c>
    </row>
    <row r="2289" spans="1:8">
      <c r="A2289" s="12">
        <v>55</v>
      </c>
      <c r="B2289" s="12">
        <v>551</v>
      </c>
      <c r="C2289" s="13">
        <v>6660</v>
      </c>
      <c r="E2289" s="12" t="s">
        <v>517</v>
      </c>
      <c r="F2289" s="14">
        <v>7000</v>
      </c>
      <c r="G2289" s="15">
        <v>55551000</v>
      </c>
      <c r="H2289" s="15">
        <v>423500</v>
      </c>
    </row>
    <row r="2290" spans="1:8">
      <c r="A2290" s="12">
        <v>55</v>
      </c>
      <c r="B2290" s="12">
        <v>551</v>
      </c>
      <c r="C2290" s="13">
        <v>6690</v>
      </c>
      <c r="E2290" s="12" t="s">
        <v>2154</v>
      </c>
      <c r="F2290" s="14">
        <v>25000</v>
      </c>
      <c r="G2290" s="15">
        <v>55551000</v>
      </c>
      <c r="H2290" s="15">
        <v>424500</v>
      </c>
    </row>
    <row r="2291" spans="1:8">
      <c r="A2291" s="12">
        <v>55</v>
      </c>
      <c r="B2291" s="12">
        <v>551</v>
      </c>
      <c r="C2291" s="13" t="s">
        <v>1542</v>
      </c>
      <c r="E2291" s="12" t="s">
        <v>2155</v>
      </c>
      <c r="F2291" s="14">
        <v>0</v>
      </c>
      <c r="G2291" s="15">
        <v>55551000</v>
      </c>
      <c r="H2291" s="15">
        <v>427180</v>
      </c>
    </row>
    <row r="2292" spans="1:8">
      <c r="A2292" s="12">
        <v>55</v>
      </c>
      <c r="B2292" s="12">
        <v>551</v>
      </c>
      <c r="C2292" s="13" t="s">
        <v>2156</v>
      </c>
      <c r="E2292" s="12" t="s">
        <v>2157</v>
      </c>
      <c r="F2292" s="14">
        <v>0</v>
      </c>
      <c r="G2292" s="15">
        <v>55551000</v>
      </c>
      <c r="H2292" s="15">
        <v>428035</v>
      </c>
    </row>
    <row r="2293" spans="1:8">
      <c r="A2293" s="12">
        <v>55</v>
      </c>
      <c r="B2293" s="12">
        <v>551</v>
      </c>
      <c r="C2293" s="13">
        <v>6900</v>
      </c>
      <c r="E2293" s="12" t="s">
        <v>115</v>
      </c>
      <c r="F2293" s="14">
        <v>5000</v>
      </c>
      <c r="G2293" s="15">
        <v>55551000</v>
      </c>
      <c r="H2293" s="15">
        <v>435000</v>
      </c>
    </row>
    <row r="2294" spans="1:8">
      <c r="A2294" s="12">
        <v>55</v>
      </c>
      <c r="B2294" s="12">
        <v>551</v>
      </c>
      <c r="C2294" s="13">
        <v>6907</v>
      </c>
      <c r="E2294" s="12" t="s">
        <v>2158</v>
      </c>
      <c r="F2294" s="14">
        <v>0</v>
      </c>
      <c r="G2294" s="15">
        <v>55551000</v>
      </c>
      <c r="H2294" s="15">
        <v>435500</v>
      </c>
    </row>
    <row r="2295" spans="1:8">
      <c r="A2295" s="12">
        <v>55</v>
      </c>
      <c r="B2295" s="12">
        <v>551</v>
      </c>
      <c r="C2295" s="13">
        <v>6914</v>
      </c>
      <c r="E2295" s="12" t="s">
        <v>2159</v>
      </c>
      <c r="F2295" s="14">
        <v>23677</v>
      </c>
      <c r="G2295" s="15">
        <v>55551000</v>
      </c>
      <c r="H2295" s="15">
        <v>436525</v>
      </c>
    </row>
    <row r="2296" spans="1:8">
      <c r="A2296" s="12">
        <v>55</v>
      </c>
      <c r="B2296" s="12">
        <v>551</v>
      </c>
      <c r="C2296" s="13">
        <v>6915</v>
      </c>
      <c r="E2296" s="12" t="s">
        <v>2160</v>
      </c>
      <c r="F2296" s="14">
        <v>1200</v>
      </c>
      <c r="G2296" s="15">
        <v>55551000</v>
      </c>
      <c r="H2296" s="15">
        <v>437000</v>
      </c>
    </row>
    <row r="2297" spans="1:8">
      <c r="A2297" s="12">
        <v>55</v>
      </c>
      <c r="B2297" s="12">
        <v>551</v>
      </c>
      <c r="C2297" s="13">
        <v>6920</v>
      </c>
      <c r="E2297" s="12" t="s">
        <v>117</v>
      </c>
      <c r="F2297" s="14">
        <v>20000</v>
      </c>
      <c r="G2297" s="15">
        <v>55551000</v>
      </c>
      <c r="H2297" s="15">
        <v>437500</v>
      </c>
    </row>
    <row r="2298" spans="1:8">
      <c r="A2298" s="12">
        <v>55</v>
      </c>
      <c r="B2298" s="12">
        <v>551</v>
      </c>
      <c r="C2298" s="13">
        <v>6922</v>
      </c>
      <c r="E2298" s="12" t="s">
        <v>2161</v>
      </c>
      <c r="F2298" s="14">
        <v>5000</v>
      </c>
      <c r="G2298" s="15">
        <v>55551000</v>
      </c>
      <c r="H2298" s="15">
        <v>437750</v>
      </c>
    </row>
    <row r="2299" spans="1:8">
      <c r="A2299" s="12">
        <v>55</v>
      </c>
      <c r="B2299" s="12">
        <v>551</v>
      </c>
      <c r="C2299" s="13" t="s">
        <v>2162</v>
      </c>
      <c r="E2299" s="12" t="s">
        <v>2163</v>
      </c>
      <c r="F2299" s="14">
        <v>2500</v>
      </c>
      <c r="G2299" s="15">
        <v>55551000</v>
      </c>
      <c r="H2299" s="15">
        <v>453030</v>
      </c>
    </row>
    <row r="2300" spans="1:8">
      <c r="A2300" s="12">
        <v>55</v>
      </c>
      <c r="B2300" s="12">
        <v>551</v>
      </c>
      <c r="C2300" s="13" t="s">
        <v>2164</v>
      </c>
      <c r="E2300" s="12" t="s">
        <v>2165</v>
      </c>
      <c r="F2300" s="14">
        <v>500</v>
      </c>
      <c r="G2300" s="15">
        <v>55551000</v>
      </c>
      <c r="H2300" s="15">
        <v>453250</v>
      </c>
    </row>
    <row r="2301" spans="1:8">
      <c r="A2301" s="12">
        <v>55</v>
      </c>
      <c r="B2301" s="12">
        <v>551</v>
      </c>
      <c r="C2301" s="13" t="s">
        <v>2166</v>
      </c>
      <c r="E2301" s="12" t="s">
        <v>2167</v>
      </c>
      <c r="F2301" s="14">
        <v>3000</v>
      </c>
      <c r="G2301" s="15">
        <v>55551000</v>
      </c>
      <c r="H2301" s="15">
        <v>438080</v>
      </c>
    </row>
    <row r="2302" spans="1:8">
      <c r="A2302" s="12">
        <v>55</v>
      </c>
      <c r="B2302" s="12">
        <v>551</v>
      </c>
      <c r="C2302" s="13" t="s">
        <v>2168</v>
      </c>
      <c r="E2302" s="12" t="s">
        <v>2169</v>
      </c>
      <c r="F2302" s="14">
        <v>1200</v>
      </c>
      <c r="G2302" s="15">
        <v>55551000</v>
      </c>
      <c r="H2302" s="15">
        <v>438000</v>
      </c>
    </row>
    <row r="2303" spans="1:8">
      <c r="A2303" s="12">
        <v>55</v>
      </c>
      <c r="B2303" s="12">
        <v>551</v>
      </c>
      <c r="C2303" s="13">
        <v>7010</v>
      </c>
      <c r="E2303" s="12" t="s">
        <v>122</v>
      </c>
      <c r="F2303" s="14">
        <v>2500</v>
      </c>
      <c r="G2303" s="15">
        <v>55551000</v>
      </c>
      <c r="H2303" s="15">
        <v>441500</v>
      </c>
    </row>
    <row r="2304" spans="1:8">
      <c r="A2304" s="12">
        <v>55</v>
      </c>
      <c r="B2304" s="12">
        <v>551</v>
      </c>
      <c r="C2304" s="13">
        <v>7013</v>
      </c>
      <c r="E2304" s="12" t="s">
        <v>123</v>
      </c>
      <c r="F2304" s="14">
        <v>1000</v>
      </c>
      <c r="G2304" s="15">
        <v>55551000</v>
      </c>
      <c r="H2304" s="15">
        <v>442500</v>
      </c>
    </row>
    <row r="2305" spans="1:8">
      <c r="A2305" s="12">
        <v>55</v>
      </c>
      <c r="B2305" s="12">
        <v>551</v>
      </c>
      <c r="C2305" s="13">
        <v>7015</v>
      </c>
      <c r="E2305" s="12" t="s">
        <v>124</v>
      </c>
      <c r="F2305" s="14">
        <v>1000</v>
      </c>
      <c r="G2305" s="15">
        <v>55551000</v>
      </c>
      <c r="H2305" s="15">
        <v>443000</v>
      </c>
    </row>
    <row r="2306" spans="1:8">
      <c r="A2306" s="12">
        <v>55</v>
      </c>
      <c r="B2306" s="12">
        <v>551</v>
      </c>
      <c r="C2306" s="13">
        <v>7020</v>
      </c>
      <c r="E2306" s="12" t="s">
        <v>125</v>
      </c>
      <c r="F2306" s="14">
        <v>1000</v>
      </c>
      <c r="G2306" s="15">
        <v>55551000</v>
      </c>
      <c r="H2306" s="15">
        <v>443500</v>
      </c>
    </row>
    <row r="2307" spans="1:8">
      <c r="A2307" s="12">
        <v>55</v>
      </c>
      <c r="B2307" s="12">
        <v>551</v>
      </c>
      <c r="C2307" s="13">
        <v>7030</v>
      </c>
      <c r="E2307" s="12" t="s">
        <v>126</v>
      </c>
      <c r="F2307" s="14">
        <v>1500</v>
      </c>
      <c r="G2307" s="15">
        <v>55551000</v>
      </c>
      <c r="H2307" s="15">
        <v>444000</v>
      </c>
    </row>
    <row r="2308" spans="1:8">
      <c r="A2308" s="12">
        <v>55</v>
      </c>
      <c r="B2308" s="12">
        <v>551</v>
      </c>
      <c r="C2308" s="13">
        <v>7040</v>
      </c>
      <c r="E2308" s="12" t="s">
        <v>2170</v>
      </c>
      <c r="F2308" s="14">
        <v>1500</v>
      </c>
      <c r="G2308" s="15">
        <v>55551000</v>
      </c>
      <c r="H2308" s="15">
        <v>444500</v>
      </c>
    </row>
    <row r="2309" spans="1:8">
      <c r="A2309" s="12">
        <v>55</v>
      </c>
      <c r="B2309" s="12">
        <v>551</v>
      </c>
      <c r="C2309" s="13">
        <v>7049</v>
      </c>
      <c r="E2309" s="12" t="s">
        <v>2171</v>
      </c>
      <c r="F2309" s="14">
        <v>15000</v>
      </c>
      <c r="G2309" s="15">
        <v>55551000</v>
      </c>
      <c r="H2309" s="15">
        <v>446085</v>
      </c>
    </row>
    <row r="2310" spans="1:8">
      <c r="A2310" s="12">
        <v>55</v>
      </c>
      <c r="B2310" s="12">
        <v>551</v>
      </c>
      <c r="C2310" s="13">
        <v>7075</v>
      </c>
      <c r="E2310" s="12" t="s">
        <v>1589</v>
      </c>
      <c r="F2310" s="14">
        <v>27500</v>
      </c>
      <c r="G2310" s="15">
        <v>55551000</v>
      </c>
      <c r="H2310" s="15">
        <v>433000</v>
      </c>
    </row>
    <row r="2311" spans="1:8">
      <c r="A2311" s="12">
        <v>55</v>
      </c>
      <c r="B2311" s="12">
        <v>551</v>
      </c>
      <c r="C2311" s="13">
        <v>7076</v>
      </c>
      <c r="E2311" s="12" t="s">
        <v>2172</v>
      </c>
      <c r="F2311" s="14">
        <v>2500</v>
      </c>
      <c r="G2311" s="15">
        <v>55551000</v>
      </c>
      <c r="H2311" s="15">
        <v>432500</v>
      </c>
    </row>
    <row r="2312" spans="1:8">
      <c r="A2312" s="12">
        <v>55</v>
      </c>
      <c r="B2312" s="12">
        <v>551</v>
      </c>
      <c r="C2312" s="13">
        <v>7090</v>
      </c>
      <c r="E2312" s="12" t="s">
        <v>824</v>
      </c>
      <c r="F2312" s="14">
        <v>2500</v>
      </c>
      <c r="G2312" s="15">
        <v>55551000</v>
      </c>
      <c r="H2312" s="15">
        <v>448750</v>
      </c>
    </row>
    <row r="2313" spans="1:8">
      <c r="A2313" s="12">
        <v>55</v>
      </c>
      <c r="B2313" s="12">
        <v>551</v>
      </c>
      <c r="C2313" s="13">
        <v>7105</v>
      </c>
      <c r="E2313" s="12" t="s">
        <v>483</v>
      </c>
      <c r="F2313" s="14">
        <v>1500</v>
      </c>
      <c r="G2313" s="15">
        <v>55551000</v>
      </c>
      <c r="H2313" s="15">
        <v>450000</v>
      </c>
    </row>
    <row r="2314" spans="1:8">
      <c r="A2314" s="12">
        <v>55</v>
      </c>
      <c r="B2314" s="12">
        <v>551</v>
      </c>
      <c r="C2314" s="13">
        <v>7110</v>
      </c>
      <c r="E2314" s="12" t="s">
        <v>128</v>
      </c>
      <c r="F2314" s="14">
        <v>20000</v>
      </c>
      <c r="G2314" s="15">
        <v>55551000</v>
      </c>
      <c r="H2314" s="15">
        <v>451000</v>
      </c>
    </row>
    <row r="2315" spans="1:8">
      <c r="A2315" s="12">
        <v>55</v>
      </c>
      <c r="B2315" s="12">
        <v>551</v>
      </c>
      <c r="C2315" s="13">
        <v>7113</v>
      </c>
      <c r="E2315" s="12" t="s">
        <v>2173</v>
      </c>
      <c r="F2315" s="14">
        <v>250000</v>
      </c>
      <c r="G2315" s="15">
        <v>55551000</v>
      </c>
      <c r="H2315" s="15">
        <v>451750</v>
      </c>
    </row>
    <row r="2316" spans="1:8">
      <c r="A2316" s="12">
        <v>55</v>
      </c>
      <c r="B2316" s="12">
        <v>551</v>
      </c>
      <c r="C2316" s="13" t="s">
        <v>2174</v>
      </c>
      <c r="E2316" s="12" t="s">
        <v>2175</v>
      </c>
      <c r="F2316" s="14">
        <v>0</v>
      </c>
      <c r="G2316" s="15">
        <v>55551000</v>
      </c>
    </row>
    <row r="2317" spans="1:8">
      <c r="A2317" s="12">
        <v>55</v>
      </c>
      <c r="B2317" s="12">
        <v>551</v>
      </c>
      <c r="C2317" s="13">
        <v>7114</v>
      </c>
      <c r="E2317" s="12" t="s">
        <v>2176</v>
      </c>
      <c r="F2317" s="14">
        <v>1500</v>
      </c>
      <c r="G2317" s="15">
        <v>55551000</v>
      </c>
      <c r="H2317" s="15">
        <v>446040</v>
      </c>
    </row>
    <row r="2318" spans="1:8">
      <c r="A2318" s="12">
        <v>55</v>
      </c>
      <c r="B2318" s="12">
        <v>551</v>
      </c>
      <c r="C2318" s="13">
        <v>7116</v>
      </c>
      <c r="E2318" s="12" t="s">
        <v>2177</v>
      </c>
      <c r="F2318" s="14">
        <v>5000</v>
      </c>
      <c r="G2318" s="15">
        <v>55551000</v>
      </c>
      <c r="H2318" s="15">
        <v>446045</v>
      </c>
    </row>
    <row r="2319" spans="1:8">
      <c r="A2319" s="12">
        <v>55</v>
      </c>
      <c r="B2319" s="12">
        <v>551</v>
      </c>
      <c r="C2319" s="13" t="s">
        <v>957</v>
      </c>
      <c r="E2319" s="12" t="s">
        <v>2178</v>
      </c>
      <c r="F2319" s="14">
        <v>0</v>
      </c>
      <c r="G2319" s="15">
        <v>55551000</v>
      </c>
    </row>
    <row r="2320" spans="1:8">
      <c r="A2320" s="12">
        <v>55</v>
      </c>
      <c r="B2320" s="12">
        <v>551</v>
      </c>
      <c r="C2320" s="13" t="s">
        <v>839</v>
      </c>
      <c r="E2320" s="12" t="s">
        <v>2179</v>
      </c>
      <c r="F2320" s="14">
        <v>20000</v>
      </c>
      <c r="G2320" s="15">
        <v>55551000</v>
      </c>
      <c r="H2320" s="15">
        <v>453175</v>
      </c>
    </row>
    <row r="2321" spans="1:8">
      <c r="A2321" s="12">
        <v>55</v>
      </c>
      <c r="B2321" s="12">
        <v>551</v>
      </c>
      <c r="C2321" s="13" t="s">
        <v>2180</v>
      </c>
      <c r="E2321" s="12" t="s">
        <v>2181</v>
      </c>
      <c r="F2321" s="14">
        <v>55000</v>
      </c>
      <c r="G2321" s="15">
        <v>55551000</v>
      </c>
      <c r="H2321" s="15">
        <v>453180</v>
      </c>
    </row>
    <row r="2322" spans="1:8">
      <c r="A2322" s="12">
        <v>55</v>
      </c>
      <c r="B2322" s="12">
        <v>551</v>
      </c>
      <c r="C2322" s="13" t="s">
        <v>2182</v>
      </c>
      <c r="E2322" s="12" t="s">
        <v>2183</v>
      </c>
      <c r="F2322" s="14">
        <v>1500</v>
      </c>
      <c r="G2322" s="15">
        <v>55551000</v>
      </c>
      <c r="H2322" s="15">
        <v>453185</v>
      </c>
    </row>
    <row r="2323" spans="1:8">
      <c r="A2323" s="12">
        <v>55</v>
      </c>
      <c r="B2323" s="12">
        <v>551</v>
      </c>
      <c r="C2323" s="13">
        <v>7122</v>
      </c>
      <c r="E2323" s="12" t="s">
        <v>2184</v>
      </c>
      <c r="F2323" s="14">
        <v>2500</v>
      </c>
      <c r="G2323" s="15">
        <v>55551000</v>
      </c>
      <c r="H2323" s="15">
        <v>446075</v>
      </c>
    </row>
    <row r="2324" spans="1:8">
      <c r="A2324" s="12">
        <v>55</v>
      </c>
      <c r="B2324" s="12">
        <v>551</v>
      </c>
      <c r="C2324" s="13">
        <v>7125</v>
      </c>
      <c r="E2324" s="12" t="s">
        <v>2185</v>
      </c>
      <c r="F2324" s="14">
        <v>1500</v>
      </c>
      <c r="G2324" s="15">
        <v>55551000</v>
      </c>
      <c r="H2324" s="15">
        <v>446055</v>
      </c>
    </row>
    <row r="2325" spans="1:8">
      <c r="A2325" s="12">
        <v>55</v>
      </c>
      <c r="B2325" s="12">
        <v>551</v>
      </c>
      <c r="C2325" s="13">
        <v>7126</v>
      </c>
      <c r="E2325" s="12" t="s">
        <v>2186</v>
      </c>
      <c r="F2325" s="14">
        <v>3500</v>
      </c>
      <c r="G2325" s="15">
        <v>55551000</v>
      </c>
      <c r="H2325" s="15">
        <v>446060</v>
      </c>
    </row>
    <row r="2326" spans="1:8">
      <c r="A2326" s="12">
        <v>55</v>
      </c>
      <c r="B2326" s="12">
        <v>551</v>
      </c>
      <c r="C2326" s="13">
        <v>7135</v>
      </c>
      <c r="E2326" s="12" t="s">
        <v>525</v>
      </c>
      <c r="F2326" s="14">
        <v>5000</v>
      </c>
      <c r="G2326" s="15">
        <v>55551000</v>
      </c>
      <c r="H2326" s="15">
        <v>446070</v>
      </c>
    </row>
    <row r="2327" spans="1:8">
      <c r="A2327" s="12">
        <v>55</v>
      </c>
      <c r="B2327" s="12">
        <v>551</v>
      </c>
      <c r="C2327" s="13">
        <v>7140</v>
      </c>
      <c r="E2327" s="12" t="s">
        <v>2187</v>
      </c>
      <c r="F2327" s="14">
        <v>10000</v>
      </c>
      <c r="G2327" s="15">
        <v>55551000</v>
      </c>
      <c r="H2327" s="15">
        <v>455000</v>
      </c>
    </row>
    <row r="2328" spans="1:8">
      <c r="A2328" s="12">
        <v>55</v>
      </c>
      <c r="B2328" s="12">
        <v>551</v>
      </c>
      <c r="C2328" s="13">
        <v>7145</v>
      </c>
      <c r="E2328" s="12" t="s">
        <v>526</v>
      </c>
      <c r="F2328" s="14">
        <v>5000</v>
      </c>
      <c r="G2328" s="15">
        <v>55551000</v>
      </c>
      <c r="H2328" s="15">
        <v>446080</v>
      </c>
    </row>
    <row r="2329" spans="1:8">
      <c r="A2329" s="12">
        <v>55</v>
      </c>
      <c r="B2329" s="12">
        <v>551</v>
      </c>
      <c r="C2329" s="13">
        <v>7150</v>
      </c>
      <c r="E2329" s="12" t="s">
        <v>2188</v>
      </c>
      <c r="F2329" s="14">
        <v>85000</v>
      </c>
      <c r="G2329" s="15">
        <v>55551000</v>
      </c>
      <c r="H2329" s="15">
        <v>456000</v>
      </c>
    </row>
    <row r="2331" spans="1:8">
      <c r="B2331" s="12" t="s">
        <v>2189</v>
      </c>
    </row>
    <row r="2332" spans="1:8">
      <c r="A2332" s="12">
        <v>55</v>
      </c>
      <c r="B2332" s="12">
        <v>552</v>
      </c>
      <c r="C2332" s="13">
        <v>7420</v>
      </c>
      <c r="E2332" s="12" t="s">
        <v>2067</v>
      </c>
      <c r="F2332" s="14">
        <v>0</v>
      </c>
      <c r="G2332" s="15">
        <v>55552000</v>
      </c>
      <c r="H2332" s="15">
        <v>491000</v>
      </c>
    </row>
    <row r="2333" spans="1:8">
      <c r="A2333" s="12">
        <v>55</v>
      </c>
      <c r="B2333" s="12">
        <v>552</v>
      </c>
      <c r="C2333" s="13">
        <v>7440</v>
      </c>
      <c r="E2333" s="12" t="s">
        <v>2068</v>
      </c>
      <c r="F2333" s="14">
        <v>331188</v>
      </c>
      <c r="G2333" s="15">
        <v>55552000</v>
      </c>
      <c r="H2333" s="15">
        <v>491250</v>
      </c>
    </row>
    <row r="2334" spans="1:8">
      <c r="A2334" s="12">
        <v>55</v>
      </c>
      <c r="B2334" s="12">
        <v>552</v>
      </c>
      <c r="C2334" s="13">
        <v>8590</v>
      </c>
      <c r="E2334" s="12" t="s">
        <v>2190</v>
      </c>
      <c r="F2334" s="14">
        <v>0</v>
      </c>
      <c r="G2334" s="15">
        <v>55552000</v>
      </c>
      <c r="H2334" s="15">
        <v>515000</v>
      </c>
    </row>
    <row r="2336" spans="1:8">
      <c r="B2336" s="12" t="s">
        <v>2191</v>
      </c>
    </row>
    <row r="2337" spans="1:8">
      <c r="A2337" s="12">
        <v>55</v>
      </c>
      <c r="B2337" s="12">
        <v>55100</v>
      </c>
      <c r="C2337" s="13">
        <v>7210</v>
      </c>
      <c r="E2337" s="12" t="s">
        <v>2192</v>
      </c>
      <c r="F2337" s="14">
        <v>0</v>
      </c>
      <c r="G2337" s="15">
        <v>55541000</v>
      </c>
      <c r="H2337" s="15">
        <v>460000</v>
      </c>
    </row>
    <row r="2339" spans="1:8">
      <c r="E2339" s="12" t="s">
        <v>2193</v>
      </c>
      <c r="F2339" s="14">
        <f>45000+30000+25000</f>
        <v>100000</v>
      </c>
      <c r="G2339" s="15">
        <v>55555000</v>
      </c>
      <c r="H2339" s="15">
        <v>470000</v>
      </c>
    </row>
    <row r="2341" spans="1:8">
      <c r="A2341" s="12">
        <v>52</v>
      </c>
      <c r="B2341" s="12">
        <v>525</v>
      </c>
      <c r="C2341" s="13">
        <v>3438</v>
      </c>
      <c r="E2341" s="12" t="s">
        <v>2194</v>
      </c>
      <c r="F2341" s="16">
        <v>-46025</v>
      </c>
      <c r="G2341" s="12">
        <v>160200</v>
      </c>
      <c r="H2341" s="12">
        <v>304180</v>
      </c>
    </row>
    <row r="2342" spans="1:8">
      <c r="A2342" s="12">
        <v>52</v>
      </c>
      <c r="B2342" s="12">
        <v>525</v>
      </c>
      <c r="C2342" s="13">
        <v>4800</v>
      </c>
      <c r="E2342" s="12" t="s">
        <v>2195</v>
      </c>
      <c r="F2342" s="16">
        <v>-258000</v>
      </c>
      <c r="G2342" s="12">
        <v>160200</v>
      </c>
      <c r="H2342" s="12">
        <v>317500</v>
      </c>
    </row>
    <row r="2343" spans="1:8">
      <c r="A2343" s="12">
        <v>52</v>
      </c>
      <c r="B2343" s="12">
        <v>525</v>
      </c>
      <c r="C2343" s="13">
        <v>4805</v>
      </c>
      <c r="E2343" s="12" t="s">
        <v>2196</v>
      </c>
      <c r="F2343" s="16">
        <v>-1450</v>
      </c>
      <c r="G2343" s="12">
        <v>160200</v>
      </c>
      <c r="H2343" s="12">
        <v>317505</v>
      </c>
    </row>
    <row r="2344" spans="1:8">
      <c r="A2344" s="12">
        <v>52</v>
      </c>
      <c r="B2344" s="12">
        <v>525</v>
      </c>
      <c r="C2344" s="13">
        <v>4810</v>
      </c>
      <c r="E2344" s="12" t="s">
        <v>2197</v>
      </c>
      <c r="F2344" s="16">
        <v>-37620</v>
      </c>
      <c r="G2344" s="12">
        <v>160200</v>
      </c>
      <c r="H2344" s="12">
        <v>317510</v>
      </c>
    </row>
    <row r="2345" spans="1:8">
      <c r="A2345" s="12">
        <v>52</v>
      </c>
      <c r="B2345" s="12">
        <v>525</v>
      </c>
      <c r="C2345" s="13">
        <v>4811</v>
      </c>
      <c r="E2345" s="12" t="s">
        <v>2198</v>
      </c>
      <c r="F2345" s="16">
        <v>-650</v>
      </c>
      <c r="G2345" s="12">
        <v>160200</v>
      </c>
      <c r="H2345" s="12">
        <v>317515</v>
      </c>
    </row>
    <row r="2346" spans="1:8">
      <c r="A2346" s="12">
        <v>52</v>
      </c>
      <c r="B2346" s="12">
        <v>525</v>
      </c>
      <c r="C2346" s="13">
        <v>4818</v>
      </c>
      <c r="E2346" s="12" t="s">
        <v>2199</v>
      </c>
      <c r="F2346" s="16">
        <v>-24860</v>
      </c>
      <c r="G2346" s="12">
        <v>160200</v>
      </c>
      <c r="H2346" s="12">
        <v>317525</v>
      </c>
    </row>
    <row r="2347" spans="1:8">
      <c r="A2347" s="12">
        <v>52</v>
      </c>
      <c r="B2347" s="12">
        <v>525</v>
      </c>
      <c r="C2347" s="13">
        <v>4820</v>
      </c>
      <c r="E2347" s="12" t="s">
        <v>2200</v>
      </c>
      <c r="F2347" s="16">
        <v>-500</v>
      </c>
      <c r="G2347" s="12">
        <v>160200</v>
      </c>
      <c r="H2347" s="12">
        <v>317530</v>
      </c>
    </row>
    <row r="2348" spans="1:8">
      <c r="A2348" s="12">
        <v>52</v>
      </c>
      <c r="B2348" s="12">
        <v>525</v>
      </c>
      <c r="C2348" s="13">
        <v>4830</v>
      </c>
      <c r="E2348" s="12" t="s">
        <v>2201</v>
      </c>
      <c r="F2348" s="16">
        <v>-500</v>
      </c>
      <c r="G2348" s="12">
        <v>160200</v>
      </c>
      <c r="H2348" s="12">
        <v>317535</v>
      </c>
    </row>
    <row r="2349" spans="1:8">
      <c r="A2349" s="12">
        <v>52</v>
      </c>
      <c r="B2349" s="12">
        <v>525</v>
      </c>
      <c r="C2349" s="13">
        <v>6120</v>
      </c>
      <c r="E2349" s="12" t="s">
        <v>2202</v>
      </c>
      <c r="F2349" s="16">
        <v>190582</v>
      </c>
      <c r="G2349" s="12">
        <v>160200</v>
      </c>
      <c r="H2349" s="12">
        <v>401000</v>
      </c>
    </row>
    <row r="2350" spans="1:8">
      <c r="A2350" s="12">
        <v>52</v>
      </c>
      <c r="B2350" s="12">
        <v>525</v>
      </c>
      <c r="C2350" s="13">
        <v>6122</v>
      </c>
      <c r="E2350" s="12" t="s">
        <v>2203</v>
      </c>
      <c r="F2350" s="16">
        <v>42827</v>
      </c>
      <c r="G2350" s="12">
        <v>160200</v>
      </c>
      <c r="H2350" s="12">
        <v>401000</v>
      </c>
    </row>
    <row r="2351" spans="1:8">
      <c r="A2351" s="12">
        <v>52</v>
      </c>
      <c r="B2351" s="12">
        <v>525</v>
      </c>
      <c r="C2351" s="13">
        <v>6123</v>
      </c>
      <c r="E2351" s="12" t="s">
        <v>2204</v>
      </c>
      <c r="F2351" s="16">
        <v>104597</v>
      </c>
      <c r="G2351" s="12">
        <v>160200</v>
      </c>
      <c r="H2351" s="12">
        <v>401000</v>
      </c>
    </row>
    <row r="2352" spans="1:8">
      <c r="A2352" s="12">
        <v>52</v>
      </c>
      <c r="B2352" s="12">
        <v>525</v>
      </c>
      <c r="C2352" s="13">
        <v>6124</v>
      </c>
      <c r="E2352" s="12" t="s">
        <v>2205</v>
      </c>
      <c r="F2352" s="16">
        <v>106719</v>
      </c>
      <c r="G2352" s="12">
        <v>160200</v>
      </c>
      <c r="H2352" s="12">
        <v>401000</v>
      </c>
    </row>
    <row r="2353" spans="1:8">
      <c r="A2353" s="12">
        <v>52</v>
      </c>
      <c r="B2353" s="12">
        <v>525</v>
      </c>
      <c r="C2353" s="13">
        <v>6125</v>
      </c>
      <c r="E2353" s="12" t="s">
        <v>2206</v>
      </c>
      <c r="F2353" s="16">
        <v>8578</v>
      </c>
      <c r="G2353" s="12">
        <v>160200</v>
      </c>
      <c r="H2353" s="12">
        <v>401125</v>
      </c>
    </row>
    <row r="2354" spans="1:8">
      <c r="A2354" s="12">
        <v>52</v>
      </c>
      <c r="B2354" s="12">
        <v>525</v>
      </c>
      <c r="C2354" s="13">
        <v>6210</v>
      </c>
      <c r="E2354" s="12" t="s">
        <v>108</v>
      </c>
      <c r="F2354" s="16">
        <v>6825</v>
      </c>
      <c r="G2354" s="12">
        <v>160200</v>
      </c>
      <c r="H2354" s="12">
        <v>402210</v>
      </c>
    </row>
    <row r="2355" spans="1:8">
      <c r="A2355" s="12">
        <v>52</v>
      </c>
      <c r="B2355" s="12">
        <v>525</v>
      </c>
      <c r="C2355" s="13">
        <v>6220</v>
      </c>
      <c r="E2355" s="12" t="s">
        <v>109</v>
      </c>
      <c r="F2355" s="16">
        <v>16165</v>
      </c>
      <c r="G2355" s="12">
        <v>160200</v>
      </c>
      <c r="H2355" s="12">
        <v>402220</v>
      </c>
    </row>
    <row r="2356" spans="1:8">
      <c r="A2356" s="12">
        <v>52</v>
      </c>
      <c r="B2356" s="12">
        <v>525</v>
      </c>
      <c r="C2356" s="13">
        <v>6230</v>
      </c>
      <c r="E2356" s="12" t="s">
        <v>110</v>
      </c>
      <c r="F2356" s="16">
        <v>17538</v>
      </c>
      <c r="G2356" s="12">
        <v>160200</v>
      </c>
      <c r="H2356" s="12">
        <v>402230</v>
      </c>
    </row>
    <row r="2357" spans="1:8">
      <c r="A2357" s="12">
        <v>52</v>
      </c>
      <c r="B2357" s="12">
        <v>525</v>
      </c>
      <c r="C2357" s="13">
        <v>6240</v>
      </c>
      <c r="E2357" s="12" t="s">
        <v>136</v>
      </c>
      <c r="F2357" s="16">
        <v>1479</v>
      </c>
      <c r="G2357" s="12">
        <v>160200</v>
      </c>
      <c r="H2357" s="12">
        <v>402240</v>
      </c>
    </row>
    <row r="2358" spans="1:8">
      <c r="A2358" s="12">
        <v>52</v>
      </c>
      <c r="B2358" s="12">
        <v>525</v>
      </c>
      <c r="C2358" s="13">
        <v>6260</v>
      </c>
      <c r="E2358" s="12" t="s">
        <v>111</v>
      </c>
      <c r="F2358" s="16">
        <v>37068</v>
      </c>
      <c r="G2358" s="12">
        <v>160200</v>
      </c>
      <c r="H2358" s="12">
        <v>402260</v>
      </c>
    </row>
    <row r="2359" spans="1:8">
      <c r="A2359" s="12">
        <v>52</v>
      </c>
      <c r="B2359" s="12">
        <v>525</v>
      </c>
      <c r="C2359" s="13">
        <v>6270</v>
      </c>
      <c r="E2359" s="12" t="s">
        <v>112</v>
      </c>
      <c r="F2359" s="16">
        <v>1052</v>
      </c>
      <c r="G2359" s="12">
        <v>160200</v>
      </c>
      <c r="H2359" s="12">
        <v>402270</v>
      </c>
    </row>
    <row r="2360" spans="1:8">
      <c r="A2360" s="12">
        <v>52</v>
      </c>
      <c r="B2360" s="12">
        <v>525</v>
      </c>
      <c r="C2360" s="13">
        <v>6320</v>
      </c>
      <c r="E2360" s="12" t="s">
        <v>98</v>
      </c>
      <c r="F2360" s="16">
        <v>323000</v>
      </c>
      <c r="G2360" s="12">
        <v>160200</v>
      </c>
      <c r="H2360" s="12">
        <v>404500</v>
      </c>
    </row>
    <row r="2361" spans="1:8">
      <c r="A2361" s="12">
        <v>52</v>
      </c>
      <c r="B2361" s="12">
        <v>525</v>
      </c>
      <c r="C2361" s="13">
        <v>6490</v>
      </c>
      <c r="E2361" s="12" t="s">
        <v>171</v>
      </c>
      <c r="F2361" s="16">
        <v>7000</v>
      </c>
      <c r="G2361" s="12">
        <v>160200</v>
      </c>
      <c r="H2361" s="12">
        <v>416500</v>
      </c>
    </row>
    <row r="2362" spans="1:8">
      <c r="A2362" s="12">
        <v>52</v>
      </c>
      <c r="B2362" s="12">
        <v>525</v>
      </c>
      <c r="C2362" s="13">
        <v>6545</v>
      </c>
      <c r="E2362" s="12" t="s">
        <v>2207</v>
      </c>
      <c r="F2362" s="16">
        <v>3800</v>
      </c>
      <c r="G2362" s="12">
        <v>160200</v>
      </c>
      <c r="H2362" s="12">
        <v>417500</v>
      </c>
    </row>
    <row r="2363" spans="1:8">
      <c r="A2363" s="12">
        <v>52</v>
      </c>
      <c r="B2363" s="12">
        <v>525</v>
      </c>
      <c r="C2363" s="13">
        <v>6625</v>
      </c>
      <c r="E2363" s="12" t="s">
        <v>1395</v>
      </c>
      <c r="F2363" s="16">
        <v>3000</v>
      </c>
      <c r="G2363" s="12">
        <v>160200</v>
      </c>
      <c r="H2363" s="12">
        <v>419500</v>
      </c>
    </row>
    <row r="2364" spans="1:8">
      <c r="A2364" s="12">
        <v>52</v>
      </c>
      <c r="B2364" s="12">
        <v>525</v>
      </c>
      <c r="C2364" s="13">
        <v>6630</v>
      </c>
      <c r="E2364" s="12" t="s">
        <v>515</v>
      </c>
      <c r="F2364" s="16">
        <v>6000</v>
      </c>
      <c r="G2364" s="12">
        <v>160200</v>
      </c>
      <c r="H2364" s="12">
        <v>420000</v>
      </c>
    </row>
    <row r="2365" spans="1:8">
      <c r="A2365" s="12">
        <v>52</v>
      </c>
      <c r="B2365" s="12">
        <v>525</v>
      </c>
      <c r="C2365" s="13">
        <v>6631</v>
      </c>
      <c r="E2365" s="12" t="s">
        <v>2208</v>
      </c>
      <c r="F2365" s="16">
        <v>23000</v>
      </c>
      <c r="G2365" s="12">
        <v>160200</v>
      </c>
      <c r="H2365" s="12">
        <v>420500</v>
      </c>
    </row>
    <row r="2366" spans="1:8">
      <c r="A2366" s="12">
        <v>52</v>
      </c>
      <c r="B2366" s="12">
        <v>525</v>
      </c>
      <c r="C2366" s="13">
        <v>6640</v>
      </c>
      <c r="E2366" s="12" t="s">
        <v>232</v>
      </c>
      <c r="F2366" s="16">
        <v>26248</v>
      </c>
      <c r="G2366" s="12">
        <v>160200</v>
      </c>
      <c r="H2366" s="12">
        <v>421000</v>
      </c>
    </row>
    <row r="2367" spans="1:8">
      <c r="A2367" s="12">
        <v>52</v>
      </c>
      <c r="B2367" s="12">
        <v>525</v>
      </c>
      <c r="C2367" s="13">
        <v>6650</v>
      </c>
      <c r="E2367" s="12" t="s">
        <v>516</v>
      </c>
      <c r="F2367" s="16">
        <v>3500</v>
      </c>
      <c r="G2367" s="12">
        <v>160200</v>
      </c>
      <c r="H2367" s="12">
        <v>421750</v>
      </c>
    </row>
    <row r="2368" spans="1:8">
      <c r="A2368" s="12">
        <v>52</v>
      </c>
      <c r="B2368" s="12">
        <v>525</v>
      </c>
      <c r="C2368" s="13">
        <v>6651</v>
      </c>
      <c r="E2368" s="12" t="s">
        <v>2209</v>
      </c>
      <c r="F2368" s="16">
        <v>110000</v>
      </c>
      <c r="G2368" s="12">
        <v>160200</v>
      </c>
      <c r="H2368" s="12">
        <v>422000</v>
      </c>
    </row>
    <row r="2369" spans="1:8">
      <c r="A2369" s="12">
        <v>52</v>
      </c>
      <c r="B2369" s="12">
        <v>525</v>
      </c>
      <c r="C2369" s="13">
        <v>6652</v>
      </c>
      <c r="E2369" s="12" t="s">
        <v>2210</v>
      </c>
      <c r="F2369" s="16">
        <v>20000</v>
      </c>
      <c r="G2369" s="12">
        <v>160200</v>
      </c>
      <c r="H2369" s="12">
        <v>422250</v>
      </c>
    </row>
    <row r="2370" spans="1:8">
      <c r="A2370" s="12">
        <v>52</v>
      </c>
      <c r="B2370" s="12">
        <v>525</v>
      </c>
      <c r="C2370" s="13">
        <v>6660</v>
      </c>
      <c r="E2370" s="12" t="s">
        <v>517</v>
      </c>
      <c r="F2370" s="16">
        <v>14000</v>
      </c>
      <c r="G2370" s="12">
        <v>160200</v>
      </c>
      <c r="H2370" s="12">
        <v>423500</v>
      </c>
    </row>
    <row r="2371" spans="1:8">
      <c r="A2371" s="12">
        <v>52</v>
      </c>
      <c r="B2371" s="12">
        <v>525</v>
      </c>
      <c r="C2371" s="13">
        <v>6690</v>
      </c>
      <c r="E2371" s="12" t="s">
        <v>2211</v>
      </c>
      <c r="F2371" s="16">
        <v>65000</v>
      </c>
      <c r="G2371" s="12">
        <v>160200</v>
      </c>
      <c r="H2371" s="12">
        <v>424500</v>
      </c>
    </row>
    <row r="2372" spans="1:8">
      <c r="A2372" s="12">
        <v>52</v>
      </c>
      <c r="B2372" s="12">
        <v>525</v>
      </c>
      <c r="C2372" s="13">
        <v>6720</v>
      </c>
      <c r="E2372" s="12" t="s">
        <v>1379</v>
      </c>
      <c r="F2372" s="16">
        <v>1130</v>
      </c>
      <c r="G2372" s="12">
        <v>160200</v>
      </c>
      <c r="H2372" s="12">
        <v>426500</v>
      </c>
    </row>
    <row r="2373" spans="1:8">
      <c r="A2373" s="12">
        <v>52</v>
      </c>
      <c r="B2373" s="12">
        <v>525</v>
      </c>
      <c r="C2373" s="13">
        <v>6724</v>
      </c>
      <c r="E2373" s="12" t="s">
        <v>114</v>
      </c>
      <c r="F2373" s="16">
        <v>373</v>
      </c>
      <c r="G2373" s="12">
        <v>160200</v>
      </c>
      <c r="H2373" s="17"/>
    </row>
    <row r="2374" spans="1:8">
      <c r="A2374" s="12">
        <v>52</v>
      </c>
      <c r="B2374" s="12">
        <v>525</v>
      </c>
      <c r="C2374" s="13">
        <v>6900</v>
      </c>
      <c r="E2374" s="12" t="s">
        <v>115</v>
      </c>
      <c r="F2374" s="16">
        <v>6000</v>
      </c>
      <c r="G2374" s="12">
        <v>160200</v>
      </c>
      <c r="H2374" s="12">
        <v>435000</v>
      </c>
    </row>
    <row r="2375" spans="1:8">
      <c r="A2375" s="12">
        <v>52</v>
      </c>
      <c r="B2375" s="12">
        <v>525</v>
      </c>
      <c r="C2375" s="13">
        <v>6912</v>
      </c>
      <c r="E2375" s="12" t="s">
        <v>2212</v>
      </c>
      <c r="F2375" s="16">
        <v>4226</v>
      </c>
      <c r="G2375" s="12">
        <v>160200</v>
      </c>
      <c r="H2375" s="12">
        <v>436000</v>
      </c>
    </row>
    <row r="2376" spans="1:8">
      <c r="A2376" s="12">
        <v>52</v>
      </c>
      <c r="B2376" s="12">
        <v>525</v>
      </c>
      <c r="C2376" s="13">
        <v>6914</v>
      </c>
      <c r="E2376" s="12" t="s">
        <v>2159</v>
      </c>
      <c r="F2376" s="16">
        <v>9500</v>
      </c>
      <c r="G2376" s="12">
        <v>160200</v>
      </c>
      <c r="H2376" s="12">
        <v>436525</v>
      </c>
    </row>
    <row r="2377" spans="1:8">
      <c r="A2377" s="12">
        <v>52</v>
      </c>
      <c r="B2377" s="12">
        <v>525</v>
      </c>
      <c r="C2377" s="13">
        <v>6918</v>
      </c>
      <c r="E2377" s="12" t="s">
        <v>2213</v>
      </c>
      <c r="F2377" s="16">
        <v>615</v>
      </c>
      <c r="G2377" s="12">
        <v>160200</v>
      </c>
      <c r="H2377" s="12">
        <v>437250</v>
      </c>
    </row>
    <row r="2378" spans="1:8">
      <c r="A2378" s="12">
        <v>52</v>
      </c>
      <c r="B2378" s="12">
        <v>525</v>
      </c>
      <c r="C2378" s="13">
        <v>6920</v>
      </c>
      <c r="E2378" s="12" t="s">
        <v>117</v>
      </c>
      <c r="F2378" s="16">
        <v>400</v>
      </c>
      <c r="G2378" s="12">
        <v>160200</v>
      </c>
      <c r="H2378" s="12">
        <v>437500</v>
      </c>
    </row>
    <row r="2379" spans="1:8">
      <c r="A2379" s="12">
        <v>52</v>
      </c>
      <c r="B2379" s="12">
        <v>525</v>
      </c>
      <c r="C2379" s="13">
        <v>6930</v>
      </c>
      <c r="E2379" s="12" t="s">
        <v>137</v>
      </c>
      <c r="F2379" s="16">
        <v>200</v>
      </c>
      <c r="G2379" s="12">
        <v>160200</v>
      </c>
      <c r="H2379" s="12">
        <v>438000</v>
      </c>
    </row>
    <row r="2380" spans="1:8">
      <c r="A2380" s="12">
        <v>52</v>
      </c>
      <c r="B2380" s="12">
        <v>525</v>
      </c>
      <c r="C2380" s="13">
        <v>6940</v>
      </c>
      <c r="E2380" s="12" t="s">
        <v>175</v>
      </c>
      <c r="F2380" s="16">
        <v>600</v>
      </c>
      <c r="G2380" s="12">
        <v>160200</v>
      </c>
      <c r="H2380" s="12">
        <v>438500</v>
      </c>
    </row>
    <row r="2381" spans="1:8">
      <c r="A2381" s="12">
        <v>52</v>
      </c>
      <c r="B2381" s="12">
        <v>525</v>
      </c>
      <c r="C2381" s="13">
        <v>7010</v>
      </c>
      <c r="E2381" s="12" t="s">
        <v>122</v>
      </c>
      <c r="F2381" s="16">
        <v>500</v>
      </c>
      <c r="G2381" s="12">
        <v>160200</v>
      </c>
      <c r="H2381" s="12">
        <v>441500</v>
      </c>
    </row>
    <row r="2382" spans="1:8">
      <c r="A2382" s="12">
        <v>52</v>
      </c>
      <c r="B2382" s="12">
        <v>525</v>
      </c>
      <c r="C2382" s="13">
        <v>7013</v>
      </c>
      <c r="E2382" s="12" t="s">
        <v>123</v>
      </c>
      <c r="F2382" s="16">
        <v>375</v>
      </c>
      <c r="G2382" s="12">
        <v>160200</v>
      </c>
      <c r="H2382" s="12">
        <v>442500</v>
      </c>
    </row>
    <row r="2383" spans="1:8">
      <c r="A2383" s="12">
        <v>52</v>
      </c>
      <c r="B2383" s="12">
        <v>525</v>
      </c>
      <c r="C2383" s="13">
        <v>7015</v>
      </c>
      <c r="E2383" s="12" t="s">
        <v>124</v>
      </c>
      <c r="F2383" s="16">
        <v>300</v>
      </c>
      <c r="G2383" s="12">
        <v>160200</v>
      </c>
      <c r="H2383" s="12">
        <v>443000</v>
      </c>
    </row>
    <row r="2384" spans="1:8">
      <c r="A2384" s="12">
        <v>52</v>
      </c>
      <c r="B2384" s="12">
        <v>525</v>
      </c>
      <c r="C2384" s="13">
        <v>7020</v>
      </c>
      <c r="E2384" s="12" t="s">
        <v>125</v>
      </c>
      <c r="F2384" s="16">
        <v>400</v>
      </c>
      <c r="G2384" s="12">
        <v>160200</v>
      </c>
      <c r="H2384" s="12">
        <v>443500</v>
      </c>
    </row>
    <row r="2385" spans="1:8">
      <c r="A2385" s="12">
        <v>52</v>
      </c>
      <c r="B2385" s="12">
        <v>525</v>
      </c>
      <c r="C2385" s="13">
        <v>7030</v>
      </c>
      <c r="E2385" s="12" t="s">
        <v>126</v>
      </c>
      <c r="F2385" s="16">
        <v>175</v>
      </c>
      <c r="G2385" s="12">
        <v>160200</v>
      </c>
      <c r="H2385" s="12">
        <v>444500</v>
      </c>
    </row>
    <row r="2386" spans="1:8">
      <c r="A2386" s="12">
        <v>52</v>
      </c>
      <c r="B2386" s="12">
        <v>525</v>
      </c>
      <c r="C2386" s="13">
        <v>7075</v>
      </c>
      <c r="E2386" s="12" t="s">
        <v>1589</v>
      </c>
      <c r="F2386" s="16">
        <v>7000</v>
      </c>
      <c r="G2386" s="12">
        <v>160200</v>
      </c>
      <c r="H2386" s="12">
        <v>433000</v>
      </c>
    </row>
    <row r="2387" spans="1:8">
      <c r="A2387" s="12">
        <v>52</v>
      </c>
      <c r="B2387" s="12">
        <v>525</v>
      </c>
      <c r="C2387" s="13">
        <v>7105</v>
      </c>
      <c r="E2387" s="12" t="s">
        <v>483</v>
      </c>
      <c r="F2387" s="16">
        <v>1500</v>
      </c>
      <c r="G2387" s="12">
        <v>160200</v>
      </c>
      <c r="H2387" s="12">
        <v>450000</v>
      </c>
    </row>
    <row r="2388" spans="1:8">
      <c r="A2388" s="12">
        <v>52</v>
      </c>
      <c r="B2388" s="12">
        <v>525</v>
      </c>
      <c r="C2388" s="13">
        <v>7110</v>
      </c>
      <c r="E2388" s="12" t="s">
        <v>128</v>
      </c>
      <c r="F2388" s="16">
        <v>500</v>
      </c>
      <c r="G2388" s="12">
        <v>160200</v>
      </c>
      <c r="H2388" s="12">
        <v>451000</v>
      </c>
    </row>
    <row r="2389" spans="1:8">
      <c r="A2389" s="12">
        <v>52</v>
      </c>
      <c r="B2389" s="12">
        <v>525</v>
      </c>
      <c r="C2389" s="13">
        <v>7112</v>
      </c>
      <c r="E2389" s="12" t="s">
        <v>2214</v>
      </c>
      <c r="F2389" s="16">
        <v>7500</v>
      </c>
      <c r="G2389" s="12">
        <v>160200</v>
      </c>
      <c r="H2389" s="12">
        <v>453000</v>
      </c>
    </row>
    <row r="2390" spans="1:8">
      <c r="A2390" s="12">
        <v>52</v>
      </c>
      <c r="B2390" s="12">
        <v>525</v>
      </c>
      <c r="C2390" s="13">
        <v>7113</v>
      </c>
      <c r="E2390" s="12" t="s">
        <v>2215</v>
      </c>
      <c r="F2390" s="16">
        <v>5000</v>
      </c>
      <c r="G2390" s="12">
        <v>160200</v>
      </c>
      <c r="H2390" s="12">
        <v>451500</v>
      </c>
    </row>
    <row r="2391" spans="1:8">
      <c r="A2391" s="12">
        <v>52</v>
      </c>
      <c r="B2391" s="12">
        <v>525</v>
      </c>
      <c r="C2391" s="13">
        <v>7116</v>
      </c>
      <c r="E2391" s="12" t="s">
        <v>2216</v>
      </c>
      <c r="F2391" s="16">
        <v>8500</v>
      </c>
      <c r="G2391" s="12">
        <v>160200</v>
      </c>
      <c r="H2391" s="12">
        <v>453000</v>
      </c>
    </row>
    <row r="2392" spans="1:8">
      <c r="A2392" s="12">
        <v>52</v>
      </c>
      <c r="B2392" s="12">
        <v>525</v>
      </c>
      <c r="C2392" s="13">
        <v>7119</v>
      </c>
      <c r="E2392" s="12" t="s">
        <v>2217</v>
      </c>
      <c r="F2392" s="16">
        <v>800</v>
      </c>
      <c r="G2392" s="12">
        <v>160200</v>
      </c>
      <c r="H2392" s="12">
        <v>453000</v>
      </c>
    </row>
    <row r="2393" spans="1:8">
      <c r="A2393" s="12">
        <v>52</v>
      </c>
      <c r="B2393" s="12">
        <v>525</v>
      </c>
      <c r="C2393" s="13">
        <v>7120</v>
      </c>
      <c r="E2393" s="12" t="s">
        <v>188</v>
      </c>
      <c r="F2393" s="16">
        <v>142539</v>
      </c>
      <c r="G2393" s="12">
        <v>160200</v>
      </c>
      <c r="H2393" s="12">
        <v>453000</v>
      </c>
    </row>
    <row r="2394" spans="1:8">
      <c r="A2394" s="12">
        <v>52</v>
      </c>
      <c r="B2394" s="12">
        <v>525</v>
      </c>
      <c r="C2394" s="13">
        <v>7140</v>
      </c>
      <c r="E2394" s="12" t="s">
        <v>2187</v>
      </c>
      <c r="F2394" s="16">
        <v>6300</v>
      </c>
      <c r="G2394" s="12">
        <v>160200</v>
      </c>
      <c r="H2394" s="12">
        <v>455000</v>
      </c>
    </row>
    <row r="2395" spans="1:8">
      <c r="A2395" s="12">
        <v>52</v>
      </c>
      <c r="B2395" s="12">
        <v>525</v>
      </c>
      <c r="C2395" s="13">
        <v>7150</v>
      </c>
      <c r="E2395" s="12" t="s">
        <v>2188</v>
      </c>
      <c r="F2395" s="16">
        <v>48400</v>
      </c>
      <c r="G2395" s="12">
        <v>160200</v>
      </c>
      <c r="H2395" s="12">
        <v>456000</v>
      </c>
    </row>
    <row r="2396" spans="1:8">
      <c r="A2396" s="12">
        <v>52</v>
      </c>
      <c r="B2396" s="12">
        <v>525</v>
      </c>
      <c r="C2396" s="13">
        <v>8010</v>
      </c>
      <c r="E2396" s="12" t="s">
        <v>2218</v>
      </c>
      <c r="F2396" s="16">
        <v>118347</v>
      </c>
      <c r="G2396" s="12">
        <v>160200</v>
      </c>
      <c r="H2396" s="12">
        <v>502000</v>
      </c>
    </row>
    <row r="2397" spans="1:8">
      <c r="A2397" s="12">
        <v>52</v>
      </c>
      <c r="B2397" s="12">
        <v>525</v>
      </c>
      <c r="C2397" s="13">
        <v>8020</v>
      </c>
      <c r="E2397" s="12" t="s">
        <v>2219</v>
      </c>
      <c r="F2397" s="16">
        <v>5300</v>
      </c>
      <c r="G2397" s="12">
        <v>160200</v>
      </c>
      <c r="H2397" s="12">
        <v>504000</v>
      </c>
    </row>
    <row r="2398" spans="1:8">
      <c r="A2398" s="12">
        <v>52</v>
      </c>
      <c r="B2398" s="12">
        <v>525</v>
      </c>
      <c r="C2398" s="13">
        <v>8030</v>
      </c>
      <c r="E2398" s="12" t="s">
        <v>2220</v>
      </c>
      <c r="F2398" s="16">
        <v>127000</v>
      </c>
      <c r="G2398" s="12">
        <v>160200</v>
      </c>
      <c r="H2398" s="12">
        <v>505000</v>
      </c>
    </row>
    <row r="2399" spans="1:8">
      <c r="B2399" s="12" t="s">
        <v>2221</v>
      </c>
      <c r="F2399" s="16">
        <f>SUBTOTAL(9,F2341:F2398)</f>
        <v>1271853</v>
      </c>
      <c r="G2399" s="12"/>
      <c r="H2399" s="12"/>
    </row>
    <row r="2400" spans="1:8">
      <c r="A2400" s="12">
        <v>64</v>
      </c>
      <c r="B2400" s="12">
        <v>640</v>
      </c>
      <c r="C2400" s="13">
        <v>4855</v>
      </c>
      <c r="E2400" s="12" t="s">
        <v>2222</v>
      </c>
      <c r="F2400" s="16">
        <v>-14750</v>
      </c>
      <c r="G2400" s="12">
        <v>660120</v>
      </c>
      <c r="H2400" s="12">
        <v>311430</v>
      </c>
    </row>
    <row r="2401" spans="1:8">
      <c r="A2401" s="12">
        <v>64</v>
      </c>
      <c r="B2401" s="12">
        <v>640</v>
      </c>
      <c r="C2401" s="13">
        <v>5991</v>
      </c>
      <c r="E2401" s="12" t="s">
        <v>2223</v>
      </c>
      <c r="F2401" s="16">
        <v>-278589</v>
      </c>
      <c r="G2401" s="12">
        <v>660120</v>
      </c>
      <c r="H2401" s="12">
        <v>311210</v>
      </c>
    </row>
    <row r="2402" spans="1:8">
      <c r="A2402" s="12">
        <v>64</v>
      </c>
      <c r="B2402" s="12">
        <v>640</v>
      </c>
      <c r="C2402" s="13">
        <v>6120</v>
      </c>
      <c r="E2402" s="12" t="s">
        <v>107</v>
      </c>
      <c r="F2402" s="16">
        <v>189404</v>
      </c>
      <c r="G2402" s="12">
        <v>660120</v>
      </c>
      <c r="H2402" s="12">
        <v>401000</v>
      </c>
    </row>
    <row r="2403" spans="1:8">
      <c r="A2403" s="12">
        <v>64</v>
      </c>
      <c r="B2403" s="12">
        <v>640</v>
      </c>
      <c r="C2403" s="13">
        <v>6210</v>
      </c>
      <c r="E2403" s="12" t="s">
        <v>108</v>
      </c>
      <c r="F2403" s="16">
        <v>6118</v>
      </c>
      <c r="G2403" s="12">
        <v>660120</v>
      </c>
      <c r="H2403" s="12">
        <v>402210</v>
      </c>
    </row>
    <row r="2404" spans="1:8">
      <c r="A2404" s="12">
        <v>64</v>
      </c>
      <c r="B2404" s="12">
        <v>640</v>
      </c>
      <c r="C2404" s="13">
        <v>6220</v>
      </c>
      <c r="E2404" s="12" t="s">
        <v>109</v>
      </c>
      <c r="F2404" s="16">
        <v>14489</v>
      </c>
      <c r="G2404" s="12">
        <v>660120</v>
      </c>
      <c r="H2404" s="12">
        <v>402220</v>
      </c>
    </row>
    <row r="2405" spans="1:8">
      <c r="A2405" s="12">
        <v>64</v>
      </c>
      <c r="B2405" s="12">
        <v>640</v>
      </c>
      <c r="C2405" s="13">
        <v>6230</v>
      </c>
      <c r="E2405" s="12" t="s">
        <v>110</v>
      </c>
      <c r="F2405" s="16">
        <v>15721</v>
      </c>
      <c r="G2405" s="12">
        <v>660120</v>
      </c>
      <c r="H2405" s="12">
        <v>402230</v>
      </c>
    </row>
    <row r="2406" spans="1:8">
      <c r="A2406" s="12">
        <v>64</v>
      </c>
      <c r="B2406" s="12">
        <v>640</v>
      </c>
      <c r="C2406" s="13">
        <v>6240</v>
      </c>
      <c r="E2406" s="12" t="s">
        <v>136</v>
      </c>
      <c r="F2406" s="16">
        <v>1326</v>
      </c>
      <c r="G2406" s="12">
        <v>660120</v>
      </c>
      <c r="H2406" s="12">
        <v>402240</v>
      </c>
    </row>
    <row r="2407" spans="1:8">
      <c r="A2407" s="12">
        <v>64</v>
      </c>
      <c r="B2407" s="12">
        <v>640</v>
      </c>
      <c r="C2407" s="13">
        <v>6260</v>
      </c>
      <c r="E2407" s="12" t="s">
        <v>111</v>
      </c>
      <c r="F2407" s="16">
        <v>33699</v>
      </c>
      <c r="G2407" s="12">
        <v>660120</v>
      </c>
      <c r="H2407" s="12">
        <v>402260</v>
      </c>
    </row>
    <row r="2408" spans="1:8">
      <c r="A2408" s="12">
        <v>64</v>
      </c>
      <c r="B2408" s="12">
        <v>640</v>
      </c>
      <c r="C2408" s="13">
        <v>6270</v>
      </c>
      <c r="E2408" s="12" t="s">
        <v>112</v>
      </c>
      <c r="F2408" s="16">
        <v>943</v>
      </c>
      <c r="G2408" s="12">
        <v>660120</v>
      </c>
      <c r="H2408" s="12">
        <v>402270</v>
      </c>
    </row>
    <row r="2409" spans="1:8">
      <c r="A2409" s="12">
        <v>64</v>
      </c>
      <c r="B2409" s="12">
        <v>640</v>
      </c>
      <c r="C2409" s="13">
        <v>6299</v>
      </c>
      <c r="E2409" s="12" t="s">
        <v>2224</v>
      </c>
      <c r="F2409" s="16">
        <v>3000</v>
      </c>
      <c r="G2409" s="12">
        <v>660120</v>
      </c>
      <c r="H2409" s="12">
        <v>401170</v>
      </c>
    </row>
    <row r="2410" spans="1:8">
      <c r="A2410" s="12">
        <v>64</v>
      </c>
      <c r="B2410" s="12">
        <v>640</v>
      </c>
      <c r="C2410" s="13">
        <v>6320</v>
      </c>
      <c r="E2410" s="12" t="s">
        <v>98</v>
      </c>
      <c r="F2410" s="16">
        <v>1000</v>
      </c>
      <c r="G2410" s="12">
        <v>660120</v>
      </c>
      <c r="H2410" s="12">
        <v>404500</v>
      </c>
    </row>
    <row r="2411" spans="1:8">
      <c r="A2411" s="12">
        <v>64</v>
      </c>
      <c r="B2411" s="12">
        <v>640</v>
      </c>
      <c r="C2411" s="13">
        <v>6720</v>
      </c>
      <c r="E2411" s="12" t="s">
        <v>1379</v>
      </c>
      <c r="F2411" s="16">
        <v>6000</v>
      </c>
      <c r="G2411" s="12">
        <v>660120</v>
      </c>
      <c r="H2411" s="12">
        <v>426500</v>
      </c>
    </row>
    <row r="2412" spans="1:8">
      <c r="A2412" s="12">
        <v>64</v>
      </c>
      <c r="B2412" s="12">
        <v>640</v>
      </c>
      <c r="C2412" s="13">
        <v>6900</v>
      </c>
      <c r="E2412" s="12" t="s">
        <v>115</v>
      </c>
      <c r="F2412" s="16">
        <v>3450</v>
      </c>
      <c r="G2412" s="12">
        <v>660120</v>
      </c>
      <c r="H2412" s="12">
        <v>435000</v>
      </c>
    </row>
    <row r="2413" spans="1:8">
      <c r="A2413" s="12">
        <v>64</v>
      </c>
      <c r="B2413" s="12">
        <v>640</v>
      </c>
      <c r="C2413" s="13">
        <v>6912</v>
      </c>
      <c r="E2413" s="12" t="s">
        <v>1828</v>
      </c>
      <c r="F2413" s="16">
        <v>3789</v>
      </c>
      <c r="G2413" s="12">
        <v>660120</v>
      </c>
      <c r="H2413" s="12">
        <v>436000</v>
      </c>
    </row>
    <row r="2414" spans="1:8">
      <c r="A2414" s="12">
        <v>64</v>
      </c>
      <c r="B2414" s="12">
        <v>640</v>
      </c>
      <c r="C2414" s="13">
        <v>6930</v>
      </c>
      <c r="E2414" s="12" t="s">
        <v>137</v>
      </c>
      <c r="F2414" s="16">
        <v>1000</v>
      </c>
      <c r="G2414" s="12">
        <v>660120</v>
      </c>
      <c r="H2414" s="12">
        <v>438000</v>
      </c>
    </row>
    <row r="2415" spans="1:8">
      <c r="A2415" s="12">
        <v>64</v>
      </c>
      <c r="B2415" s="12">
        <v>640</v>
      </c>
      <c r="C2415" s="13">
        <v>6940</v>
      </c>
      <c r="E2415" s="12" t="s">
        <v>175</v>
      </c>
      <c r="F2415" s="16">
        <v>1500</v>
      </c>
      <c r="G2415" s="12">
        <v>660120</v>
      </c>
      <c r="H2415" s="12">
        <v>438500</v>
      </c>
    </row>
    <row r="2416" spans="1:8">
      <c r="A2416" s="12">
        <v>64</v>
      </c>
      <c r="B2416" s="12">
        <v>640</v>
      </c>
      <c r="C2416" s="13">
        <v>7110</v>
      </c>
      <c r="E2416" s="12" t="s">
        <v>128</v>
      </c>
      <c r="F2416" s="16">
        <v>700</v>
      </c>
      <c r="G2416" s="12">
        <v>660120</v>
      </c>
      <c r="H2416" s="12">
        <v>451000</v>
      </c>
    </row>
    <row r="2417" spans="1:8">
      <c r="A2417" s="12">
        <v>64</v>
      </c>
      <c r="B2417" s="12">
        <v>640</v>
      </c>
      <c r="C2417" s="13">
        <v>7120</v>
      </c>
      <c r="E2417" s="12" t="s">
        <v>188</v>
      </c>
      <c r="F2417" s="16">
        <v>500</v>
      </c>
      <c r="G2417" s="12">
        <v>660120</v>
      </c>
      <c r="H2417" s="12">
        <v>453000</v>
      </c>
    </row>
    <row r="2418" spans="1:8">
      <c r="A2418" s="12">
        <v>64</v>
      </c>
      <c r="B2418" s="12">
        <v>640</v>
      </c>
      <c r="C2418" s="13">
        <v>7145</v>
      </c>
      <c r="E2418" s="12" t="s">
        <v>526</v>
      </c>
      <c r="F2418" s="16">
        <v>6700</v>
      </c>
      <c r="G2418" s="12">
        <v>660120</v>
      </c>
      <c r="H2418" s="12">
        <v>446080</v>
      </c>
    </row>
    <row r="2419" spans="1:8">
      <c r="A2419" s="12">
        <v>64</v>
      </c>
      <c r="B2419" s="12">
        <v>640</v>
      </c>
      <c r="C2419" s="13">
        <v>8030</v>
      </c>
      <c r="E2419" s="12" t="s">
        <v>2220</v>
      </c>
      <c r="F2419" s="16">
        <v>4000</v>
      </c>
      <c r="G2419" s="12">
        <v>660120</v>
      </c>
      <c r="H2419" s="12">
        <v>505000</v>
      </c>
    </row>
    <row r="2420" spans="1:8">
      <c r="B2420" s="12" t="s">
        <v>2225</v>
      </c>
      <c r="F2420" s="16">
        <f>SUBTOTAL(9,F2400:F2419)</f>
        <v>0</v>
      </c>
      <c r="G2420" s="12"/>
      <c r="H2420" s="12"/>
    </row>
    <row r="2421" spans="1:8">
      <c r="A2421" s="12">
        <v>64</v>
      </c>
      <c r="B2421" s="12">
        <v>641</v>
      </c>
      <c r="C2421" s="13">
        <v>3470</v>
      </c>
      <c r="E2421" s="12" t="s">
        <v>2226</v>
      </c>
      <c r="F2421" s="16">
        <v>-164690</v>
      </c>
      <c r="G2421" s="12">
        <v>660110</v>
      </c>
      <c r="H2421" s="12">
        <v>304190</v>
      </c>
    </row>
    <row r="2422" spans="1:8">
      <c r="A2422" s="12">
        <v>64</v>
      </c>
      <c r="B2422" s="12">
        <v>641</v>
      </c>
      <c r="C2422" s="13">
        <v>5991</v>
      </c>
      <c r="E2422" s="12" t="s">
        <v>2223</v>
      </c>
      <c r="F2422" s="16">
        <v>-372451</v>
      </c>
      <c r="G2422" s="12">
        <v>660110</v>
      </c>
      <c r="H2422" s="12">
        <v>311210</v>
      </c>
    </row>
    <row r="2423" spans="1:8">
      <c r="A2423" s="12">
        <v>64</v>
      </c>
      <c r="B2423" s="12">
        <v>641</v>
      </c>
      <c r="C2423" s="13">
        <v>6120</v>
      </c>
      <c r="E2423" s="12" t="s">
        <v>107</v>
      </c>
      <c r="F2423" s="16">
        <v>170911</v>
      </c>
      <c r="G2423" s="12">
        <v>660110</v>
      </c>
      <c r="H2423" s="12">
        <v>401000</v>
      </c>
    </row>
    <row r="2424" spans="1:8">
      <c r="A2424" s="12">
        <v>64</v>
      </c>
      <c r="B2424" s="12">
        <v>641</v>
      </c>
      <c r="C2424" s="13">
        <v>6210</v>
      </c>
      <c r="E2424" s="12" t="s">
        <v>108</v>
      </c>
      <c r="F2424" s="16">
        <v>5520</v>
      </c>
      <c r="G2424" s="12">
        <v>660110</v>
      </c>
      <c r="H2424" s="12">
        <v>402210</v>
      </c>
    </row>
    <row r="2425" spans="1:8">
      <c r="A2425" s="12">
        <v>64</v>
      </c>
      <c r="B2425" s="12">
        <v>641</v>
      </c>
      <c r="C2425" s="13">
        <v>6220</v>
      </c>
      <c r="E2425" s="12" t="s">
        <v>109</v>
      </c>
      <c r="F2425" s="16">
        <v>13075</v>
      </c>
      <c r="G2425" s="12">
        <v>660110</v>
      </c>
      <c r="H2425" s="12">
        <v>402220</v>
      </c>
    </row>
    <row r="2426" spans="1:8">
      <c r="A2426" s="12">
        <v>64</v>
      </c>
      <c r="B2426" s="12">
        <v>641</v>
      </c>
      <c r="C2426" s="13">
        <v>6230</v>
      </c>
      <c r="E2426" s="12" t="s">
        <v>110</v>
      </c>
      <c r="F2426" s="16">
        <v>14188</v>
      </c>
      <c r="G2426" s="12">
        <v>660110</v>
      </c>
      <c r="H2426" s="12">
        <v>402230</v>
      </c>
    </row>
    <row r="2427" spans="1:8">
      <c r="A2427" s="12">
        <v>64</v>
      </c>
      <c r="B2427" s="12">
        <v>641</v>
      </c>
      <c r="C2427" s="13">
        <v>6240</v>
      </c>
      <c r="E2427" s="12" t="s">
        <v>136</v>
      </c>
      <c r="F2427" s="16">
        <v>1195</v>
      </c>
      <c r="G2427" s="12">
        <v>660110</v>
      </c>
      <c r="H2427" s="12">
        <v>402240</v>
      </c>
    </row>
    <row r="2428" spans="1:8">
      <c r="A2428" s="12">
        <v>64</v>
      </c>
      <c r="B2428" s="12">
        <v>641</v>
      </c>
      <c r="C2428" s="13">
        <v>6260</v>
      </c>
      <c r="E2428" s="12" t="s">
        <v>111</v>
      </c>
      <c r="F2428" s="16">
        <v>36507</v>
      </c>
      <c r="G2428" s="12">
        <v>660110</v>
      </c>
      <c r="H2428" s="12">
        <v>402260</v>
      </c>
    </row>
    <row r="2429" spans="1:8">
      <c r="A2429" s="12">
        <v>64</v>
      </c>
      <c r="B2429" s="12">
        <v>641</v>
      </c>
      <c r="C2429" s="13">
        <v>6270</v>
      </c>
      <c r="E2429" s="12" t="s">
        <v>112</v>
      </c>
      <c r="F2429" s="16">
        <v>851</v>
      </c>
      <c r="G2429" s="12">
        <v>660110</v>
      </c>
      <c r="H2429" s="12">
        <v>402270</v>
      </c>
    </row>
    <row r="2430" spans="1:8">
      <c r="A2430" s="12">
        <v>64</v>
      </c>
      <c r="B2430" s="12">
        <v>641</v>
      </c>
      <c r="C2430" s="13">
        <v>6280</v>
      </c>
      <c r="E2430" s="12" t="s">
        <v>1035</v>
      </c>
      <c r="F2430" s="16">
        <v>800</v>
      </c>
      <c r="G2430" s="12">
        <v>660110</v>
      </c>
      <c r="H2430" s="12">
        <v>402275</v>
      </c>
    </row>
    <row r="2431" spans="1:8">
      <c r="A2431" s="12">
        <v>64</v>
      </c>
      <c r="B2431" s="12">
        <v>641</v>
      </c>
      <c r="C2431" s="13">
        <v>6490</v>
      </c>
      <c r="E2431" s="12" t="s">
        <v>171</v>
      </c>
      <c r="F2431" s="16">
        <v>66067</v>
      </c>
      <c r="G2431" s="12">
        <v>660110</v>
      </c>
      <c r="H2431" s="12">
        <v>416500</v>
      </c>
    </row>
    <row r="2432" spans="1:8">
      <c r="A2432" s="12">
        <v>64</v>
      </c>
      <c r="B2432" s="12">
        <v>641</v>
      </c>
      <c r="C2432" s="13">
        <v>6720</v>
      </c>
      <c r="E2432" s="12" t="s">
        <v>1379</v>
      </c>
      <c r="F2432" s="16">
        <v>3800</v>
      </c>
      <c r="G2432" s="12">
        <v>660110</v>
      </c>
      <c r="H2432" s="12">
        <v>426500</v>
      </c>
    </row>
    <row r="2433" spans="1:8">
      <c r="A2433" s="12">
        <v>64</v>
      </c>
      <c r="B2433" s="12">
        <v>641</v>
      </c>
      <c r="C2433" s="13">
        <v>6724</v>
      </c>
      <c r="E2433" s="12" t="s">
        <v>114</v>
      </c>
      <c r="F2433" s="16">
        <v>4340</v>
      </c>
      <c r="G2433" s="12">
        <v>660110</v>
      </c>
      <c r="H2433" s="17"/>
    </row>
    <row r="2434" spans="1:8">
      <c r="A2434" s="12">
        <v>64</v>
      </c>
      <c r="B2434" s="12">
        <v>641</v>
      </c>
      <c r="C2434" s="13">
        <v>6900</v>
      </c>
      <c r="E2434" s="12" t="s">
        <v>115</v>
      </c>
      <c r="F2434" s="16">
        <v>2600</v>
      </c>
      <c r="G2434" s="12">
        <v>660110</v>
      </c>
      <c r="H2434" s="12">
        <v>435000</v>
      </c>
    </row>
    <row r="2435" spans="1:8">
      <c r="A2435" s="12">
        <v>64</v>
      </c>
      <c r="B2435" s="12">
        <v>641</v>
      </c>
      <c r="C2435" s="13">
        <v>6912</v>
      </c>
      <c r="E2435" s="12" t="s">
        <v>116</v>
      </c>
      <c r="F2435" s="16">
        <v>3419</v>
      </c>
      <c r="G2435" s="12">
        <v>660110</v>
      </c>
      <c r="H2435" s="12">
        <v>436000</v>
      </c>
    </row>
    <row r="2436" spans="1:8">
      <c r="A2436" s="12">
        <v>64</v>
      </c>
      <c r="B2436" s="12">
        <v>641</v>
      </c>
      <c r="C2436" s="13">
        <v>6930</v>
      </c>
      <c r="E2436" s="12" t="s">
        <v>137</v>
      </c>
      <c r="F2436" s="16">
        <v>1200</v>
      </c>
      <c r="G2436" s="12">
        <v>660110</v>
      </c>
      <c r="H2436" s="12">
        <v>438000</v>
      </c>
    </row>
    <row r="2437" spans="1:8">
      <c r="A2437" s="12">
        <v>64</v>
      </c>
      <c r="B2437" s="12">
        <v>641</v>
      </c>
      <c r="C2437" s="13">
        <v>6940</v>
      </c>
      <c r="E2437" s="12" t="s">
        <v>175</v>
      </c>
      <c r="F2437" s="16">
        <v>3000</v>
      </c>
      <c r="G2437" s="12">
        <v>660110</v>
      </c>
      <c r="H2437" s="12">
        <v>438500</v>
      </c>
    </row>
    <row r="2438" spans="1:8">
      <c r="A2438" s="12">
        <v>64</v>
      </c>
      <c r="B2438" s="12">
        <v>641</v>
      </c>
      <c r="C2438" s="13">
        <v>7010</v>
      </c>
      <c r="E2438" s="12" t="s">
        <v>122</v>
      </c>
      <c r="F2438" s="16">
        <v>6000</v>
      </c>
      <c r="G2438" s="12">
        <v>660110</v>
      </c>
      <c r="H2438" s="12">
        <v>441500</v>
      </c>
    </row>
    <row r="2439" spans="1:8">
      <c r="A2439" s="12">
        <v>64</v>
      </c>
      <c r="B2439" s="12">
        <v>641</v>
      </c>
      <c r="C2439" s="13">
        <v>7013</v>
      </c>
      <c r="E2439" s="12" t="s">
        <v>123</v>
      </c>
      <c r="F2439" s="16">
        <v>7300</v>
      </c>
      <c r="G2439" s="12">
        <v>660110</v>
      </c>
      <c r="H2439" s="12">
        <v>442500</v>
      </c>
    </row>
    <row r="2440" spans="1:8">
      <c r="A2440" s="12">
        <v>64</v>
      </c>
      <c r="B2440" s="12">
        <v>641</v>
      </c>
      <c r="C2440" s="13">
        <v>7015</v>
      </c>
      <c r="E2440" s="12" t="s">
        <v>124</v>
      </c>
      <c r="F2440" s="16">
        <v>800</v>
      </c>
      <c r="G2440" s="12">
        <v>660110</v>
      </c>
      <c r="H2440" s="12">
        <v>443000</v>
      </c>
    </row>
    <row r="2441" spans="1:8">
      <c r="A2441" s="12">
        <v>64</v>
      </c>
      <c r="B2441" s="12">
        <v>641</v>
      </c>
      <c r="C2441" s="13">
        <v>7020</v>
      </c>
      <c r="E2441" s="12" t="s">
        <v>125</v>
      </c>
      <c r="F2441" s="16">
        <v>500</v>
      </c>
      <c r="G2441" s="12">
        <v>660110</v>
      </c>
      <c r="H2441" s="12">
        <v>443500</v>
      </c>
    </row>
    <row r="2442" spans="1:8">
      <c r="A2442" s="12">
        <v>64</v>
      </c>
      <c r="B2442" s="12">
        <v>641</v>
      </c>
      <c r="C2442" s="13">
        <v>7030</v>
      </c>
      <c r="E2442" s="12" t="s">
        <v>126</v>
      </c>
      <c r="F2442" s="16">
        <v>700</v>
      </c>
      <c r="G2442" s="12">
        <v>660110</v>
      </c>
      <c r="H2442" s="12">
        <v>444500</v>
      </c>
    </row>
    <row r="2443" spans="1:8">
      <c r="A2443" s="12">
        <v>64</v>
      </c>
      <c r="B2443" s="12">
        <v>641</v>
      </c>
      <c r="C2443" s="13">
        <v>7040</v>
      </c>
      <c r="E2443" s="12" t="s">
        <v>127</v>
      </c>
      <c r="F2443" s="16">
        <v>750</v>
      </c>
      <c r="G2443" s="12">
        <v>660110</v>
      </c>
      <c r="H2443" s="12">
        <v>444500</v>
      </c>
    </row>
    <row r="2444" spans="1:8">
      <c r="A2444" s="12">
        <v>64</v>
      </c>
      <c r="B2444" s="12">
        <v>641</v>
      </c>
      <c r="C2444" s="13">
        <v>7075</v>
      </c>
      <c r="E2444" s="12" t="s">
        <v>1589</v>
      </c>
      <c r="F2444" s="16">
        <v>300</v>
      </c>
      <c r="G2444" s="12">
        <v>660110</v>
      </c>
      <c r="H2444" s="12">
        <v>433000</v>
      </c>
    </row>
    <row r="2445" spans="1:8">
      <c r="A2445" s="12">
        <v>64</v>
      </c>
      <c r="B2445" s="12">
        <v>641</v>
      </c>
      <c r="C2445" s="13">
        <v>7110</v>
      </c>
      <c r="E2445" s="12" t="s">
        <v>128</v>
      </c>
      <c r="F2445" s="16">
        <v>2658</v>
      </c>
      <c r="G2445" s="12">
        <v>660110</v>
      </c>
      <c r="H2445" s="12">
        <v>451000</v>
      </c>
    </row>
    <row r="2446" spans="1:8">
      <c r="A2446" s="12">
        <v>64</v>
      </c>
      <c r="B2446" s="12">
        <v>641</v>
      </c>
      <c r="C2446" s="13">
        <v>8040</v>
      </c>
      <c r="E2446" s="12" t="s">
        <v>2227</v>
      </c>
      <c r="F2446" s="16">
        <v>195000</v>
      </c>
      <c r="G2446" s="12">
        <v>660110</v>
      </c>
      <c r="H2446" s="12">
        <v>508000</v>
      </c>
    </row>
    <row r="2447" spans="1:8">
      <c r="B2447" s="12" t="s">
        <v>2228</v>
      </c>
      <c r="F2447" s="16">
        <f>SUBTOTAL(9,F2421:F2446)</f>
        <v>4340</v>
      </c>
      <c r="G2447" s="12"/>
      <c r="H2447" s="12"/>
    </row>
    <row r="2448" spans="1:8">
      <c r="A2448" s="12">
        <v>64</v>
      </c>
      <c r="B2448" s="12">
        <v>642</v>
      </c>
      <c r="C2448" s="13">
        <v>3490</v>
      </c>
      <c r="E2448" s="12" t="s">
        <v>219</v>
      </c>
      <c r="F2448" s="16">
        <v>-14830</v>
      </c>
      <c r="G2448" s="12">
        <v>660193</v>
      </c>
      <c r="H2448" s="12">
        <v>304080</v>
      </c>
    </row>
    <row r="2449" spans="1:8">
      <c r="A2449" s="12">
        <v>64</v>
      </c>
      <c r="B2449" s="12">
        <v>642</v>
      </c>
      <c r="C2449" s="13">
        <v>5991</v>
      </c>
      <c r="E2449" s="12" t="s">
        <v>2223</v>
      </c>
      <c r="F2449" s="16">
        <v>-48007</v>
      </c>
      <c r="G2449" s="12">
        <v>660193</v>
      </c>
      <c r="H2449" s="12">
        <v>311210</v>
      </c>
    </row>
    <row r="2450" spans="1:8">
      <c r="A2450" s="12">
        <v>64</v>
      </c>
      <c r="B2450" s="12">
        <v>642</v>
      </c>
      <c r="C2450" s="13">
        <v>6912</v>
      </c>
      <c r="E2450" s="12" t="s">
        <v>116</v>
      </c>
      <c r="F2450" s="16">
        <v>62837</v>
      </c>
      <c r="G2450" s="12">
        <v>660193</v>
      </c>
      <c r="H2450" s="12">
        <v>436000</v>
      </c>
    </row>
    <row r="2451" spans="1:8">
      <c r="B2451" s="12" t="s">
        <v>2229</v>
      </c>
      <c r="F2451" s="16">
        <f>SUBTOTAL(9,F2448:F2450)</f>
        <v>0</v>
      </c>
      <c r="G2451" s="12"/>
      <c r="H2451" s="12"/>
    </row>
    <row r="2452" spans="1:8">
      <c r="A2452" s="12">
        <v>64</v>
      </c>
      <c r="B2452" s="12">
        <v>643</v>
      </c>
      <c r="C2452" s="13">
        <v>5991</v>
      </c>
      <c r="E2452" s="12" t="s">
        <v>2223</v>
      </c>
      <c r="F2452" s="16">
        <v>-204528</v>
      </c>
      <c r="G2452" s="12">
        <v>660191</v>
      </c>
      <c r="H2452" s="12">
        <v>311210</v>
      </c>
    </row>
    <row r="2453" spans="1:8">
      <c r="A2453" s="12">
        <v>64</v>
      </c>
      <c r="B2453" s="12">
        <v>643</v>
      </c>
      <c r="C2453" s="13">
        <v>6120</v>
      </c>
      <c r="E2453" s="12" t="s">
        <v>107</v>
      </c>
      <c r="F2453" s="16">
        <v>91067</v>
      </c>
      <c r="G2453" s="12">
        <v>660191</v>
      </c>
      <c r="H2453" s="12">
        <v>401000</v>
      </c>
    </row>
    <row r="2454" spans="1:8">
      <c r="A2454" s="12">
        <v>64</v>
      </c>
      <c r="B2454" s="12">
        <v>643</v>
      </c>
      <c r="C2454" s="13">
        <v>6125</v>
      </c>
      <c r="E2454" s="12" t="s">
        <v>191</v>
      </c>
      <c r="F2454" s="16">
        <v>1787</v>
      </c>
      <c r="G2454" s="12">
        <v>660191</v>
      </c>
      <c r="H2454" s="12">
        <v>401125</v>
      </c>
    </row>
    <row r="2455" spans="1:8">
      <c r="A2455" s="12">
        <v>64</v>
      </c>
      <c r="B2455" s="12">
        <v>643</v>
      </c>
      <c r="C2455" s="13">
        <v>6930</v>
      </c>
      <c r="E2455" s="12" t="s">
        <v>137</v>
      </c>
      <c r="F2455" s="16">
        <v>1000</v>
      </c>
      <c r="G2455" s="12">
        <v>660191</v>
      </c>
      <c r="H2455" s="12">
        <v>438000</v>
      </c>
    </row>
    <row r="2456" spans="1:8">
      <c r="A2456" s="12">
        <v>64</v>
      </c>
      <c r="B2456" s="12">
        <v>643</v>
      </c>
      <c r="C2456" s="13">
        <v>6940</v>
      </c>
      <c r="E2456" s="12" t="s">
        <v>175</v>
      </c>
      <c r="F2456" s="16">
        <v>1500</v>
      </c>
      <c r="G2456" s="12">
        <v>660191</v>
      </c>
      <c r="H2456" s="12">
        <v>438500</v>
      </c>
    </row>
    <row r="2457" spans="1:8">
      <c r="A2457" s="12">
        <v>64</v>
      </c>
      <c r="B2457" s="12">
        <v>643</v>
      </c>
      <c r="C2457" s="13">
        <v>8010</v>
      </c>
      <c r="E2457" s="12" t="s">
        <v>2218</v>
      </c>
      <c r="F2457" s="16">
        <v>65250</v>
      </c>
      <c r="G2457" s="12">
        <v>660191</v>
      </c>
      <c r="H2457" s="12">
        <v>502000</v>
      </c>
    </row>
    <row r="2458" spans="1:8">
      <c r="A2458" s="12">
        <v>64</v>
      </c>
      <c r="B2458" s="12">
        <v>643</v>
      </c>
      <c r="C2458" s="13">
        <v>8030</v>
      </c>
      <c r="E2458" s="12" t="s">
        <v>2220</v>
      </c>
      <c r="F2458" s="16">
        <v>24000</v>
      </c>
      <c r="G2458" s="12">
        <v>660191</v>
      </c>
      <c r="H2458" s="12">
        <v>505000</v>
      </c>
    </row>
    <row r="2459" spans="1:8">
      <c r="B2459" s="12" t="s">
        <v>2230</v>
      </c>
      <c r="F2459" s="16">
        <f>SUBTOTAL(9,F2452:F2458)</f>
        <v>-19924</v>
      </c>
      <c r="G2459" s="12"/>
      <c r="H2459" s="12"/>
    </row>
    <row r="2460" spans="1:8">
      <c r="A2460" s="12">
        <v>64</v>
      </c>
      <c r="B2460" s="12">
        <v>644</v>
      </c>
      <c r="C2460" s="13">
        <v>5743</v>
      </c>
      <c r="E2460" s="12" t="s">
        <v>2231</v>
      </c>
      <c r="F2460" s="16">
        <v>-17000</v>
      </c>
      <c r="G2460" s="12">
        <v>6606440</v>
      </c>
      <c r="H2460" s="12">
        <v>329020</v>
      </c>
    </row>
    <row r="2461" spans="1:8">
      <c r="A2461" s="12">
        <v>64</v>
      </c>
      <c r="B2461" s="12">
        <v>644</v>
      </c>
      <c r="C2461" s="13">
        <v>5750</v>
      </c>
      <c r="E2461" s="12" t="s">
        <v>2232</v>
      </c>
      <c r="F2461" s="16">
        <v>-2000</v>
      </c>
      <c r="G2461" s="12">
        <v>6606440</v>
      </c>
      <c r="H2461" s="12">
        <v>329500</v>
      </c>
    </row>
    <row r="2462" spans="1:8">
      <c r="A2462" s="12">
        <v>64</v>
      </c>
      <c r="B2462" s="12">
        <v>644</v>
      </c>
      <c r="C2462" s="13">
        <v>5991</v>
      </c>
      <c r="E2462" s="12" t="s">
        <v>2223</v>
      </c>
      <c r="F2462" s="16">
        <v>-3180529</v>
      </c>
      <c r="G2462" s="12">
        <v>6606440</v>
      </c>
      <c r="H2462" s="12">
        <v>311210</v>
      </c>
    </row>
    <row r="2463" spans="1:8">
      <c r="A2463" s="12">
        <v>64</v>
      </c>
      <c r="B2463" s="12">
        <v>644</v>
      </c>
      <c r="C2463" s="13">
        <v>6120</v>
      </c>
      <c r="E2463" s="12" t="s">
        <v>107</v>
      </c>
      <c r="F2463" s="16">
        <v>844546</v>
      </c>
      <c r="G2463" s="12">
        <v>6606440</v>
      </c>
      <c r="H2463" s="12">
        <v>401000</v>
      </c>
    </row>
    <row r="2464" spans="1:8">
      <c r="A2464" s="12">
        <v>64</v>
      </c>
      <c r="B2464" s="12">
        <v>644</v>
      </c>
      <c r="C2464" s="13">
        <v>6125</v>
      </c>
      <c r="E2464" s="12" t="s">
        <v>191</v>
      </c>
      <c r="F2464" s="16">
        <v>44466</v>
      </c>
      <c r="G2464" s="12">
        <v>6606440</v>
      </c>
      <c r="H2464" s="12">
        <v>401125</v>
      </c>
    </row>
    <row r="2465" spans="1:8">
      <c r="A2465" s="12">
        <v>64</v>
      </c>
      <c r="B2465" s="12">
        <v>644</v>
      </c>
      <c r="C2465" s="13">
        <v>6320</v>
      </c>
      <c r="E2465" s="12" t="s">
        <v>98</v>
      </c>
      <c r="F2465" s="16">
        <v>122210</v>
      </c>
      <c r="G2465" s="12">
        <v>6606440</v>
      </c>
      <c r="H2465" s="12">
        <v>404500</v>
      </c>
    </row>
    <row r="2466" spans="1:8">
      <c r="A2466" s="12">
        <v>64</v>
      </c>
      <c r="B2466" s="12">
        <v>644</v>
      </c>
      <c r="C2466" s="13">
        <v>6326</v>
      </c>
      <c r="E2466" s="12" t="s">
        <v>2233</v>
      </c>
      <c r="F2466" s="16">
        <v>1800</v>
      </c>
      <c r="G2466" s="12">
        <v>6606440</v>
      </c>
      <c r="H2466" s="12">
        <v>407015</v>
      </c>
    </row>
    <row r="2467" spans="1:8">
      <c r="A2467" s="12">
        <v>64</v>
      </c>
      <c r="B2467" s="12">
        <v>644</v>
      </c>
      <c r="C2467" s="13">
        <v>6357</v>
      </c>
      <c r="E2467" s="12" t="s">
        <v>2234</v>
      </c>
      <c r="F2467" s="16">
        <v>9000</v>
      </c>
      <c r="G2467" s="12">
        <v>6606440</v>
      </c>
      <c r="H2467" s="12">
        <v>413500</v>
      </c>
    </row>
    <row r="2468" spans="1:8">
      <c r="A2468" s="12">
        <v>64</v>
      </c>
      <c r="B2468" s="12">
        <v>644</v>
      </c>
      <c r="C2468" s="13">
        <v>6660</v>
      </c>
      <c r="E2468" s="12" t="s">
        <v>517</v>
      </c>
      <c r="F2468" s="16">
        <v>2750</v>
      </c>
      <c r="G2468" s="12">
        <v>6606440</v>
      </c>
      <c r="H2468" s="12">
        <v>423500</v>
      </c>
    </row>
    <row r="2469" spans="1:8">
      <c r="A2469" s="12">
        <v>64</v>
      </c>
      <c r="B2469" s="12">
        <v>644</v>
      </c>
      <c r="C2469" s="13">
        <v>6900</v>
      </c>
      <c r="E2469" s="12" t="s">
        <v>2235</v>
      </c>
      <c r="F2469" s="16">
        <v>2500</v>
      </c>
      <c r="G2469" s="12">
        <v>6606440</v>
      </c>
      <c r="H2469" s="12">
        <v>435000</v>
      </c>
    </row>
    <row r="2470" spans="1:8">
      <c r="A2470" s="12">
        <v>64</v>
      </c>
      <c r="B2470" s="12">
        <v>644</v>
      </c>
      <c r="C2470" s="13">
        <v>6920</v>
      </c>
      <c r="E2470" s="12" t="s">
        <v>117</v>
      </c>
      <c r="F2470" s="16">
        <v>400</v>
      </c>
      <c r="G2470" s="12">
        <v>6606440</v>
      </c>
      <c r="H2470" s="12">
        <v>437500</v>
      </c>
    </row>
    <row r="2471" spans="1:8">
      <c r="A2471" s="12">
        <v>64</v>
      </c>
      <c r="B2471" s="12">
        <v>644</v>
      </c>
      <c r="C2471" s="13">
        <v>7120</v>
      </c>
      <c r="E2471" s="12" t="s">
        <v>188</v>
      </c>
      <c r="F2471" s="16">
        <v>634458</v>
      </c>
      <c r="G2471" s="12">
        <v>6606440</v>
      </c>
      <c r="H2471" s="12">
        <v>453000</v>
      </c>
    </row>
    <row r="2472" spans="1:8">
      <c r="A2472" s="12">
        <v>64</v>
      </c>
      <c r="B2472" s="12">
        <v>644</v>
      </c>
      <c r="C2472" s="13">
        <v>7145</v>
      </c>
      <c r="E2472" s="12" t="s">
        <v>526</v>
      </c>
      <c r="F2472" s="16">
        <v>9000</v>
      </c>
      <c r="G2472" s="12">
        <v>6606440</v>
      </c>
      <c r="H2472" s="12">
        <v>446080</v>
      </c>
    </row>
    <row r="2473" spans="1:8">
      <c r="A2473" s="12">
        <v>64</v>
      </c>
      <c r="B2473" s="12">
        <v>644</v>
      </c>
      <c r="C2473" s="13">
        <v>7150</v>
      </c>
      <c r="E2473" s="12" t="s">
        <v>2188</v>
      </c>
      <c r="F2473" s="16">
        <v>44000</v>
      </c>
      <c r="G2473" s="12">
        <v>6606440</v>
      </c>
      <c r="H2473" s="12">
        <v>456000</v>
      </c>
    </row>
    <row r="2474" spans="1:8">
      <c r="A2474" s="12">
        <v>64</v>
      </c>
      <c r="B2474" s="12">
        <v>644</v>
      </c>
      <c r="C2474" s="13">
        <v>8010</v>
      </c>
      <c r="E2474" s="12" t="s">
        <v>2218</v>
      </c>
      <c r="F2474" s="16">
        <v>672456</v>
      </c>
      <c r="G2474" s="12">
        <v>6606440</v>
      </c>
      <c r="H2474" s="12">
        <v>502000</v>
      </c>
    </row>
    <row r="2475" spans="1:8">
      <c r="A2475" s="12">
        <v>64</v>
      </c>
      <c r="B2475" s="12">
        <v>644</v>
      </c>
      <c r="C2475" s="13">
        <v>8020</v>
      </c>
      <c r="E2475" s="12" t="s">
        <v>2219</v>
      </c>
      <c r="F2475" s="16">
        <v>16002</v>
      </c>
      <c r="G2475" s="12">
        <v>6606440</v>
      </c>
      <c r="H2475" s="12">
        <v>504000</v>
      </c>
    </row>
    <row r="2476" spans="1:8">
      <c r="A2476" s="12">
        <v>64</v>
      </c>
      <c r="B2476" s="12">
        <v>644</v>
      </c>
      <c r="C2476" s="13">
        <v>8030</v>
      </c>
      <c r="E2476" s="12" t="s">
        <v>2220</v>
      </c>
      <c r="F2476" s="16">
        <v>786941</v>
      </c>
      <c r="G2476" s="12">
        <v>6606440</v>
      </c>
      <c r="H2476" s="12">
        <v>505000</v>
      </c>
    </row>
    <row r="2477" spans="1:8">
      <c r="A2477" s="12">
        <v>64</v>
      </c>
      <c r="B2477" s="12">
        <v>644</v>
      </c>
      <c r="C2477" s="13">
        <v>8032</v>
      </c>
      <c r="E2477" s="12" t="s">
        <v>2236</v>
      </c>
      <c r="F2477" s="16">
        <v>13000</v>
      </c>
      <c r="G2477" s="12">
        <v>6606440</v>
      </c>
      <c r="H2477" s="12">
        <v>506000</v>
      </c>
    </row>
    <row r="2478" spans="1:8">
      <c r="A2478" s="12">
        <v>64</v>
      </c>
      <c r="B2478" s="12">
        <v>644</v>
      </c>
      <c r="C2478" s="13">
        <v>8035</v>
      </c>
      <c r="E2478" s="12" t="s">
        <v>2237</v>
      </c>
      <c r="F2478" s="16">
        <v>-4000</v>
      </c>
      <c r="G2478" s="12">
        <v>6606440</v>
      </c>
      <c r="H2478" s="12">
        <v>507000</v>
      </c>
    </row>
    <row r="2479" spans="1:8">
      <c r="B2479" s="12" t="s">
        <v>2238</v>
      </c>
      <c r="F2479" s="16">
        <f>SUBTOTAL(9,F2460:F2478)</f>
        <v>0</v>
      </c>
      <c r="G2479" s="12"/>
      <c r="H2479" s="12"/>
    </row>
    <row r="2480" spans="1:8">
      <c r="A2480" s="12">
        <v>64</v>
      </c>
      <c r="B2480" s="12">
        <v>645</v>
      </c>
      <c r="C2480" s="13">
        <v>5991</v>
      </c>
      <c r="E2480" s="12" t="s">
        <v>2223</v>
      </c>
      <c r="F2480" s="16">
        <v>-5000</v>
      </c>
      <c r="G2480" s="12">
        <v>6606450</v>
      </c>
      <c r="H2480" s="12">
        <v>311210</v>
      </c>
    </row>
    <row r="2481" spans="1:8">
      <c r="A2481" s="12">
        <v>64</v>
      </c>
      <c r="B2481" s="12">
        <v>645</v>
      </c>
      <c r="C2481" s="13">
        <v>7120</v>
      </c>
      <c r="E2481" s="12" t="s">
        <v>188</v>
      </c>
      <c r="F2481" s="16">
        <v>5000</v>
      </c>
      <c r="G2481" s="12">
        <v>6606450</v>
      </c>
      <c r="H2481" s="12">
        <v>453000</v>
      </c>
    </row>
    <row r="2482" spans="1:8">
      <c r="B2482" s="12" t="s">
        <v>2239</v>
      </c>
      <c r="F2482" s="16">
        <f>SUBTOTAL(9,F2480:F2481)</f>
        <v>0</v>
      </c>
      <c r="G2482" s="12"/>
      <c r="H2482" s="12"/>
    </row>
    <row r="2483" spans="1:8">
      <c r="A2483" s="12">
        <v>64</v>
      </c>
      <c r="B2483" s="12">
        <v>646</v>
      </c>
      <c r="C2483" s="13">
        <v>3488</v>
      </c>
      <c r="E2483" s="12" t="s">
        <v>391</v>
      </c>
      <c r="F2483" s="16">
        <v>-12000</v>
      </c>
      <c r="G2483" s="12">
        <v>6606450</v>
      </c>
      <c r="H2483" s="12">
        <v>306070</v>
      </c>
    </row>
    <row r="2484" spans="1:8">
      <c r="A2484" s="12">
        <v>64</v>
      </c>
      <c r="B2484" s="12">
        <v>646</v>
      </c>
      <c r="C2484" s="13">
        <v>6320</v>
      </c>
      <c r="E2484" s="12" t="s">
        <v>2240</v>
      </c>
      <c r="F2484" s="16">
        <v>12000</v>
      </c>
      <c r="G2484" s="12">
        <v>6606450</v>
      </c>
      <c r="H2484" s="12">
        <v>404500</v>
      </c>
    </row>
    <row r="2485" spans="1:8">
      <c r="B2485" s="12" t="s">
        <v>2241</v>
      </c>
      <c r="F2485" s="16">
        <f>SUBTOTAL(9,F2483:F2484)</f>
        <v>0</v>
      </c>
      <c r="G2485" s="12"/>
      <c r="H2485" s="12"/>
    </row>
    <row r="2486" spans="1:8">
      <c r="A2486" s="12">
        <v>64</v>
      </c>
      <c r="B2486" s="12">
        <v>641000</v>
      </c>
      <c r="C2486" s="13">
        <v>3473</v>
      </c>
      <c r="E2486" s="12" t="s">
        <v>2242</v>
      </c>
      <c r="F2486" s="16">
        <v>-3138396</v>
      </c>
      <c r="G2486" s="12">
        <v>6606411</v>
      </c>
      <c r="H2486" s="12">
        <v>304080</v>
      </c>
    </row>
    <row r="2487" spans="1:8">
      <c r="A2487" s="12">
        <v>64</v>
      </c>
      <c r="B2487" s="12">
        <v>641000</v>
      </c>
      <c r="C2487" s="13">
        <v>6120</v>
      </c>
      <c r="E2487" s="12" t="s">
        <v>107</v>
      </c>
      <c r="F2487" s="16">
        <v>1003884</v>
      </c>
      <c r="G2487" s="12">
        <v>6606411</v>
      </c>
      <c r="H2487" s="12">
        <v>401000</v>
      </c>
    </row>
    <row r="2488" spans="1:8">
      <c r="A2488" s="12">
        <v>64</v>
      </c>
      <c r="B2488" s="12">
        <v>641000</v>
      </c>
      <c r="C2488" s="13">
        <v>6125</v>
      </c>
      <c r="E2488" s="12" t="s">
        <v>191</v>
      </c>
      <c r="F2488" s="16">
        <v>50807</v>
      </c>
      <c r="G2488" s="12">
        <v>6606411</v>
      </c>
      <c r="H2488" s="12">
        <v>401125</v>
      </c>
    </row>
    <row r="2489" spans="1:8">
      <c r="A2489" s="12">
        <v>64</v>
      </c>
      <c r="B2489" s="12">
        <v>641000</v>
      </c>
      <c r="C2489" s="13">
        <v>6320</v>
      </c>
      <c r="E2489" s="12" t="s">
        <v>98</v>
      </c>
      <c r="F2489" s="16">
        <v>117863</v>
      </c>
      <c r="G2489" s="12">
        <v>6606411</v>
      </c>
      <c r="H2489" s="12">
        <v>404500</v>
      </c>
    </row>
    <row r="2490" spans="1:8">
      <c r="A2490" s="12">
        <v>64</v>
      </c>
      <c r="B2490" s="12">
        <v>641000</v>
      </c>
      <c r="C2490" s="13">
        <v>7120</v>
      </c>
      <c r="E2490" s="12" t="s">
        <v>188</v>
      </c>
      <c r="F2490" s="16">
        <v>215000</v>
      </c>
      <c r="G2490" s="12">
        <v>6606411</v>
      </c>
      <c r="H2490" s="12">
        <v>453000</v>
      </c>
    </row>
    <row r="2491" spans="1:8">
      <c r="A2491" s="12">
        <v>64</v>
      </c>
      <c r="B2491" s="12">
        <v>641000</v>
      </c>
      <c r="C2491" s="13">
        <v>8010</v>
      </c>
      <c r="E2491" s="12" t="s">
        <v>2218</v>
      </c>
      <c r="F2491" s="16">
        <v>1012463</v>
      </c>
      <c r="G2491" s="12">
        <v>6606411</v>
      </c>
      <c r="H2491" s="12">
        <v>502000</v>
      </c>
    </row>
    <row r="2492" spans="1:8">
      <c r="A2492" s="12">
        <v>64</v>
      </c>
      <c r="B2492" s="12">
        <v>641000</v>
      </c>
      <c r="C2492" s="13">
        <v>8020</v>
      </c>
      <c r="E2492" s="12" t="s">
        <v>2219</v>
      </c>
      <c r="F2492" s="16">
        <v>19218</v>
      </c>
      <c r="G2492" s="12">
        <v>6606411</v>
      </c>
      <c r="H2492" s="12">
        <v>504000</v>
      </c>
    </row>
    <row r="2493" spans="1:8">
      <c r="A2493" s="12">
        <v>64</v>
      </c>
      <c r="B2493" s="12">
        <v>641000</v>
      </c>
      <c r="C2493" s="13">
        <v>8030</v>
      </c>
      <c r="E2493" s="12" t="s">
        <v>2220</v>
      </c>
      <c r="F2493" s="16">
        <v>719161</v>
      </c>
      <c r="G2493" s="12">
        <v>6606411</v>
      </c>
      <c r="H2493" s="12">
        <v>505000</v>
      </c>
    </row>
    <row r="2494" spans="1:8">
      <c r="B2494" s="12" t="s">
        <v>2243</v>
      </c>
      <c r="F2494" s="16">
        <f>SUBTOTAL(9,F2486:F2493)</f>
        <v>0</v>
      </c>
      <c r="G2494" s="12"/>
      <c r="H2494" s="12"/>
    </row>
    <row r="2495" spans="1:8">
      <c r="A2495" s="12">
        <v>64</v>
      </c>
      <c r="B2495" s="12">
        <v>642000</v>
      </c>
      <c r="C2495" s="13">
        <v>3478</v>
      </c>
      <c r="E2495" s="12" t="s">
        <v>2244</v>
      </c>
      <c r="F2495" s="16">
        <v>-125983</v>
      </c>
      <c r="G2495" s="12">
        <v>6606421</v>
      </c>
      <c r="H2495" s="12">
        <v>304080</v>
      </c>
    </row>
    <row r="2496" spans="1:8">
      <c r="A2496" s="12">
        <v>64</v>
      </c>
      <c r="B2496" s="12">
        <v>642000</v>
      </c>
      <c r="C2496" s="13">
        <v>6120</v>
      </c>
      <c r="E2496" s="12" t="s">
        <v>107</v>
      </c>
      <c r="F2496" s="16">
        <v>72834</v>
      </c>
      <c r="G2496" s="12">
        <v>6606421</v>
      </c>
      <c r="H2496" s="12">
        <v>401000</v>
      </c>
    </row>
    <row r="2497" spans="1:8">
      <c r="A2497" s="12">
        <v>64</v>
      </c>
      <c r="B2497" s="12">
        <v>642000</v>
      </c>
      <c r="C2497" s="13">
        <v>6125</v>
      </c>
      <c r="E2497" s="12" t="s">
        <v>191</v>
      </c>
      <c r="F2497" s="16">
        <v>3676</v>
      </c>
      <c r="G2497" s="12">
        <v>6606421</v>
      </c>
      <c r="H2497" s="12">
        <v>401125</v>
      </c>
    </row>
    <row r="2498" spans="1:8">
      <c r="A2498" s="12">
        <v>64</v>
      </c>
      <c r="B2498" s="12">
        <v>642000</v>
      </c>
      <c r="C2498" s="13">
        <v>8010</v>
      </c>
      <c r="E2498" s="12" t="s">
        <v>2218</v>
      </c>
      <c r="F2498" s="16">
        <v>44951</v>
      </c>
      <c r="G2498" s="12">
        <v>6606421</v>
      </c>
      <c r="H2498" s="12">
        <v>502000</v>
      </c>
    </row>
    <row r="2499" spans="1:8">
      <c r="A2499" s="12">
        <v>64</v>
      </c>
      <c r="B2499" s="12">
        <v>642000</v>
      </c>
      <c r="C2499" s="13">
        <v>8020</v>
      </c>
      <c r="E2499" s="12" t="s">
        <v>2219</v>
      </c>
      <c r="F2499" s="16">
        <v>2022</v>
      </c>
      <c r="G2499" s="12">
        <v>6606421</v>
      </c>
      <c r="H2499" s="12">
        <v>504000</v>
      </c>
    </row>
    <row r="2500" spans="1:8">
      <c r="A2500" s="12">
        <v>64</v>
      </c>
      <c r="B2500" s="12">
        <v>642000</v>
      </c>
      <c r="C2500" s="13">
        <v>8030</v>
      </c>
      <c r="E2500" s="12" t="s">
        <v>2220</v>
      </c>
      <c r="F2500" s="16">
        <v>2500</v>
      </c>
      <c r="G2500" s="12">
        <v>6606421</v>
      </c>
      <c r="H2500" s="12">
        <v>505000</v>
      </c>
    </row>
    <row r="2501" spans="1:8">
      <c r="B2501" s="12" t="s">
        <v>2245</v>
      </c>
      <c r="F2501" s="16">
        <f>SUBTOTAL(9,F2495:F2500)</f>
        <v>0</v>
      </c>
      <c r="G2501" s="12"/>
      <c r="H2501" s="12"/>
    </row>
    <row r="2502" spans="1:8">
      <c r="A2502" s="12">
        <v>64</v>
      </c>
      <c r="B2502" s="12">
        <v>644000</v>
      </c>
      <c r="C2502" s="13">
        <v>3483</v>
      </c>
      <c r="E2502" s="12" t="s">
        <v>2246</v>
      </c>
      <c r="F2502" s="16">
        <v>-273245</v>
      </c>
      <c r="G2502" s="12">
        <v>6606441</v>
      </c>
      <c r="H2502" s="12">
        <v>304080</v>
      </c>
    </row>
    <row r="2503" spans="1:8">
      <c r="A2503" s="12">
        <v>64</v>
      </c>
      <c r="B2503" s="12">
        <v>644000</v>
      </c>
      <c r="C2503" s="13">
        <v>6120</v>
      </c>
      <c r="E2503" s="12" t="s">
        <v>107</v>
      </c>
      <c r="F2503" s="16">
        <v>21860</v>
      </c>
      <c r="G2503" s="12">
        <v>6606441</v>
      </c>
      <c r="H2503" s="12">
        <v>401000</v>
      </c>
    </row>
    <row r="2504" spans="1:8">
      <c r="A2504" s="12">
        <v>64</v>
      </c>
      <c r="B2504" s="12">
        <v>644000</v>
      </c>
      <c r="C2504" s="13">
        <v>6125</v>
      </c>
      <c r="E2504" s="12" t="s">
        <v>191</v>
      </c>
      <c r="F2504" s="16">
        <v>1225</v>
      </c>
      <c r="G2504" s="12">
        <v>6606441</v>
      </c>
      <c r="H2504" s="12">
        <v>401125</v>
      </c>
    </row>
    <row r="2505" spans="1:8">
      <c r="A2505" s="12">
        <v>64</v>
      </c>
      <c r="B2505" s="12">
        <v>644000</v>
      </c>
      <c r="C2505" s="13">
        <v>8010</v>
      </c>
      <c r="E2505" s="12" t="s">
        <v>2218</v>
      </c>
      <c r="F2505" s="16">
        <v>22833</v>
      </c>
      <c r="G2505" s="12">
        <v>6606441</v>
      </c>
      <c r="H2505" s="12">
        <v>502000</v>
      </c>
    </row>
    <row r="2506" spans="1:8">
      <c r="A2506" s="12">
        <v>64</v>
      </c>
      <c r="B2506" s="12">
        <v>644000</v>
      </c>
      <c r="C2506" s="13">
        <v>8020</v>
      </c>
      <c r="E2506" s="12" t="s">
        <v>2219</v>
      </c>
      <c r="F2506" s="16">
        <v>827</v>
      </c>
      <c r="G2506" s="12">
        <v>6606441</v>
      </c>
      <c r="H2506" s="12">
        <v>504000</v>
      </c>
    </row>
    <row r="2507" spans="1:8">
      <c r="A2507" s="12">
        <v>64</v>
      </c>
      <c r="B2507" s="12">
        <v>644000</v>
      </c>
      <c r="C2507" s="13">
        <v>8030</v>
      </c>
      <c r="E2507" s="12" t="s">
        <v>2220</v>
      </c>
      <c r="F2507" s="16">
        <v>1500</v>
      </c>
      <c r="G2507" s="12">
        <v>6606441</v>
      </c>
      <c r="H2507" s="12">
        <v>505000</v>
      </c>
    </row>
    <row r="2508" spans="1:8">
      <c r="B2508" s="12" t="s">
        <v>2247</v>
      </c>
      <c r="F2508" s="16">
        <f>SUBTOTAL(9,F2502:F2507)</f>
        <v>-225000</v>
      </c>
      <c r="G2508" s="12"/>
      <c r="H2508" s="12"/>
    </row>
    <row r="2509" spans="1:8">
      <c r="A2509" s="12">
        <v>64</v>
      </c>
      <c r="B2509" s="12">
        <v>648000</v>
      </c>
      <c r="C2509" s="13">
        <v>3488</v>
      </c>
      <c r="E2509" s="12" t="s">
        <v>391</v>
      </c>
      <c r="F2509" s="16">
        <v>-324289</v>
      </c>
      <c r="G2509" s="12">
        <v>660330</v>
      </c>
      <c r="H2509" s="12">
        <v>306000</v>
      </c>
    </row>
    <row r="2510" spans="1:8">
      <c r="A2510" s="12">
        <v>64</v>
      </c>
      <c r="B2510" s="12">
        <v>648000</v>
      </c>
      <c r="C2510" s="13">
        <v>6120</v>
      </c>
      <c r="E2510" s="12" t="s">
        <v>107</v>
      </c>
      <c r="F2510" s="16">
        <v>45563</v>
      </c>
      <c r="G2510" s="12">
        <v>660330</v>
      </c>
      <c r="H2510" s="12">
        <v>401000</v>
      </c>
    </row>
    <row r="2511" spans="1:8">
      <c r="A2511" s="12">
        <v>64</v>
      </c>
      <c r="B2511" s="12">
        <v>648000</v>
      </c>
      <c r="C2511" s="13">
        <v>6125</v>
      </c>
      <c r="E2511" s="12" t="s">
        <v>191</v>
      </c>
      <c r="F2511" s="16">
        <v>2451</v>
      </c>
      <c r="G2511" s="12">
        <v>660330</v>
      </c>
      <c r="H2511" s="12">
        <v>401125</v>
      </c>
    </row>
    <row r="2512" spans="1:8">
      <c r="A2512" s="12">
        <v>64</v>
      </c>
      <c r="B2512" s="12">
        <v>648000</v>
      </c>
      <c r="C2512" s="13">
        <v>6320</v>
      </c>
      <c r="E2512" s="12" t="s">
        <v>98</v>
      </c>
      <c r="F2512" s="16">
        <v>500</v>
      </c>
      <c r="G2512" s="12">
        <v>660330</v>
      </c>
      <c r="H2512" s="12">
        <v>404500</v>
      </c>
    </row>
    <row r="2513" spans="1:8">
      <c r="A2513" s="12">
        <v>64</v>
      </c>
      <c r="B2513" s="12">
        <v>648000</v>
      </c>
      <c r="C2513" s="13">
        <v>7120</v>
      </c>
      <c r="E2513" s="12" t="s">
        <v>188</v>
      </c>
      <c r="F2513" s="16">
        <v>179000</v>
      </c>
      <c r="G2513" s="12">
        <v>660330</v>
      </c>
      <c r="H2513" s="12">
        <v>453000</v>
      </c>
    </row>
    <row r="2514" spans="1:8">
      <c r="A2514" s="12">
        <v>64</v>
      </c>
      <c r="B2514" s="12">
        <v>648000</v>
      </c>
      <c r="C2514" s="13">
        <v>8010</v>
      </c>
      <c r="E2514" s="12" t="s">
        <v>2218</v>
      </c>
      <c r="F2514" s="16">
        <v>46055</v>
      </c>
      <c r="G2514" s="12">
        <v>660330</v>
      </c>
      <c r="H2514" s="12">
        <v>502000</v>
      </c>
    </row>
    <row r="2515" spans="1:8">
      <c r="A2515" s="12">
        <v>64</v>
      </c>
      <c r="B2515" s="12">
        <v>648000</v>
      </c>
      <c r="C2515" s="13">
        <v>8020</v>
      </c>
      <c r="E2515" s="12" t="s">
        <v>2219</v>
      </c>
      <c r="F2515" s="16">
        <v>1720</v>
      </c>
      <c r="G2515" s="12">
        <v>660330</v>
      </c>
      <c r="H2515" s="12">
        <v>504000</v>
      </c>
    </row>
    <row r="2516" spans="1:8">
      <c r="A2516" s="12">
        <v>64</v>
      </c>
      <c r="B2516" s="12">
        <v>648000</v>
      </c>
      <c r="C2516" s="13">
        <v>8030</v>
      </c>
      <c r="E2516" s="12" t="s">
        <v>2220</v>
      </c>
      <c r="F2516" s="16">
        <v>49000</v>
      </c>
      <c r="G2516" s="12">
        <v>660330</v>
      </c>
      <c r="H2516" s="12">
        <v>505000</v>
      </c>
    </row>
    <row r="2517" spans="1:8">
      <c r="B2517" s="12" t="s">
        <v>2248</v>
      </c>
      <c r="F2517" s="16">
        <f>SUBTOTAL(9,F2509:F2516)</f>
        <v>0</v>
      </c>
      <c r="G2517" s="12"/>
      <c r="H2517" s="12"/>
    </row>
    <row r="2518" spans="1:8">
      <c r="A2518" s="12">
        <v>65</v>
      </c>
      <c r="B2518" s="12">
        <v>650</v>
      </c>
      <c r="C2518" s="13">
        <v>5980</v>
      </c>
      <c r="E2518" s="12" t="s">
        <v>2249</v>
      </c>
      <c r="F2518" s="16">
        <v>-2311237</v>
      </c>
      <c r="G2518" s="12">
        <v>660210</v>
      </c>
      <c r="H2518" s="12">
        <v>306075</v>
      </c>
    </row>
    <row r="2519" spans="1:8">
      <c r="A2519" s="12">
        <v>65</v>
      </c>
      <c r="B2519" s="12">
        <v>650</v>
      </c>
      <c r="C2519" s="13">
        <v>6000</v>
      </c>
      <c r="E2519" s="12" t="s">
        <v>1266</v>
      </c>
      <c r="F2519" s="16">
        <v>39654</v>
      </c>
      <c r="G2519" s="12">
        <v>660210</v>
      </c>
      <c r="H2519" s="12">
        <v>401000</v>
      </c>
    </row>
    <row r="2520" spans="1:8">
      <c r="A2520" s="12">
        <v>65</v>
      </c>
      <c r="B2520" s="12">
        <v>650</v>
      </c>
      <c r="C2520" s="13">
        <v>6140</v>
      </c>
      <c r="E2520" s="12" t="s">
        <v>2250</v>
      </c>
      <c r="F2520" s="16">
        <v>207524</v>
      </c>
      <c r="G2520" s="12">
        <v>660210</v>
      </c>
      <c r="H2520" s="12">
        <v>401140</v>
      </c>
    </row>
    <row r="2521" spans="1:8">
      <c r="A2521" s="12">
        <v>65</v>
      </c>
      <c r="B2521" s="12">
        <v>650</v>
      </c>
      <c r="C2521" s="13">
        <v>6145</v>
      </c>
      <c r="E2521" s="12" t="s">
        <v>2251</v>
      </c>
      <c r="F2521" s="16">
        <v>49695</v>
      </c>
      <c r="G2521" s="12">
        <v>660210</v>
      </c>
      <c r="H2521" s="12">
        <v>401145</v>
      </c>
    </row>
    <row r="2522" spans="1:8">
      <c r="A2522" s="12">
        <v>65</v>
      </c>
      <c r="B2522" s="12">
        <v>650</v>
      </c>
      <c r="C2522" s="13">
        <v>6150</v>
      </c>
      <c r="E2522" s="12" t="s">
        <v>2252</v>
      </c>
      <c r="F2522" s="16">
        <v>113949</v>
      </c>
      <c r="G2522" s="12">
        <v>660210</v>
      </c>
      <c r="H2522" s="12">
        <v>401150</v>
      </c>
    </row>
    <row r="2523" spans="1:8">
      <c r="A2523" s="12">
        <v>65</v>
      </c>
      <c r="B2523" s="12">
        <v>650</v>
      </c>
      <c r="C2523" s="13">
        <v>6155</v>
      </c>
      <c r="E2523" s="12" t="s">
        <v>2253</v>
      </c>
      <c r="F2523" s="16">
        <v>5695</v>
      </c>
      <c r="G2523" s="12">
        <v>660210</v>
      </c>
      <c r="H2523" s="12">
        <v>401155</v>
      </c>
    </row>
    <row r="2524" spans="1:8">
      <c r="A2524" s="12">
        <v>65</v>
      </c>
      <c r="B2524" s="12">
        <v>650</v>
      </c>
      <c r="C2524" s="13">
        <v>6160</v>
      </c>
      <c r="E2524" s="12" t="s">
        <v>2254</v>
      </c>
      <c r="F2524" s="16">
        <v>5695</v>
      </c>
      <c r="G2524" s="12">
        <v>660210</v>
      </c>
      <c r="H2524" s="12">
        <v>401160</v>
      </c>
    </row>
    <row r="2525" spans="1:8">
      <c r="A2525" s="12">
        <v>65</v>
      </c>
      <c r="B2525" s="12">
        <v>650</v>
      </c>
      <c r="C2525" s="13">
        <v>6165</v>
      </c>
      <c r="E2525" s="12" t="s">
        <v>2255</v>
      </c>
      <c r="F2525" s="16">
        <v>11391</v>
      </c>
      <c r="G2525" s="12">
        <v>660210</v>
      </c>
      <c r="H2525" s="12">
        <v>401165</v>
      </c>
    </row>
    <row r="2526" spans="1:8">
      <c r="A2526" s="12">
        <v>65</v>
      </c>
      <c r="B2526" s="12">
        <v>650</v>
      </c>
      <c r="C2526" s="13">
        <v>6210</v>
      </c>
      <c r="E2526" s="12" t="s">
        <v>108</v>
      </c>
      <c r="F2526" s="16">
        <v>299789</v>
      </c>
      <c r="G2526" s="12">
        <v>660210</v>
      </c>
      <c r="H2526" s="12">
        <v>402210</v>
      </c>
    </row>
    <row r="2527" spans="1:8">
      <c r="A2527" s="12">
        <v>65</v>
      </c>
      <c r="B2527" s="12">
        <v>650</v>
      </c>
      <c r="C2527" s="13">
        <v>6220</v>
      </c>
      <c r="E2527" s="12" t="s">
        <v>109</v>
      </c>
      <c r="F2527" s="16">
        <v>236308</v>
      </c>
      <c r="G2527" s="12">
        <v>660210</v>
      </c>
      <c r="H2527" s="12">
        <v>402220</v>
      </c>
    </row>
    <row r="2528" spans="1:8">
      <c r="A2528" s="12">
        <v>65</v>
      </c>
      <c r="B2528" s="12">
        <v>650</v>
      </c>
      <c r="C2528" s="13">
        <v>6230</v>
      </c>
      <c r="E2528" s="12" t="s">
        <v>110</v>
      </c>
      <c r="F2528" s="16">
        <v>256379</v>
      </c>
      <c r="G2528" s="12">
        <v>660210</v>
      </c>
      <c r="H2528" s="12">
        <v>402230</v>
      </c>
    </row>
    <row r="2529" spans="1:8">
      <c r="A2529" s="12">
        <v>65</v>
      </c>
      <c r="B2529" s="12">
        <v>650</v>
      </c>
      <c r="C2529" s="13">
        <v>6240</v>
      </c>
      <c r="E2529" s="12" t="s">
        <v>136</v>
      </c>
      <c r="F2529" s="16">
        <v>21624</v>
      </c>
      <c r="G2529" s="12">
        <v>660210</v>
      </c>
      <c r="H2529" s="12">
        <v>402240</v>
      </c>
    </row>
    <row r="2530" spans="1:8">
      <c r="A2530" s="12">
        <v>65</v>
      </c>
      <c r="B2530" s="12">
        <v>650</v>
      </c>
      <c r="C2530" s="13">
        <v>6260</v>
      </c>
      <c r="E2530" s="12" t="s">
        <v>111</v>
      </c>
      <c r="F2530" s="16">
        <v>1048198</v>
      </c>
      <c r="G2530" s="12">
        <v>660210</v>
      </c>
      <c r="H2530" s="12">
        <v>402260</v>
      </c>
    </row>
    <row r="2531" spans="1:8">
      <c r="A2531" s="12">
        <v>65</v>
      </c>
      <c r="B2531" s="12">
        <v>650</v>
      </c>
      <c r="C2531" s="13">
        <v>6270</v>
      </c>
      <c r="E2531" s="12" t="s">
        <v>112</v>
      </c>
      <c r="F2531" s="16">
        <v>15336</v>
      </c>
      <c r="G2531" s="12">
        <v>660210</v>
      </c>
      <c r="H2531" s="12">
        <v>402270</v>
      </c>
    </row>
    <row r="2532" spans="1:8">
      <c r="B2532" s="12" t="s">
        <v>2256</v>
      </c>
      <c r="F2532" s="16">
        <f>SUBTOTAL(9,F2518:F2531)</f>
        <v>0</v>
      </c>
      <c r="G2532" s="12"/>
      <c r="H2532" s="12"/>
    </row>
    <row r="2533" spans="1:8">
      <c r="A2533" s="12">
        <v>66</v>
      </c>
      <c r="B2533" s="12">
        <v>660</v>
      </c>
      <c r="C2533" s="13">
        <v>5985</v>
      </c>
      <c r="E2533" s="12" t="s">
        <v>2257</v>
      </c>
      <c r="F2533" s="16">
        <v>-46373</v>
      </c>
      <c r="G2533" s="12">
        <v>660220</v>
      </c>
      <c r="H2533" s="12">
        <v>306075</v>
      </c>
    </row>
    <row r="2534" spans="1:8">
      <c r="A2534" s="12">
        <v>66</v>
      </c>
      <c r="B2534" s="12">
        <v>660</v>
      </c>
      <c r="C2534" s="13">
        <v>6000</v>
      </c>
      <c r="E2534" s="12" t="s">
        <v>1266</v>
      </c>
      <c r="F2534" s="16">
        <v>2390</v>
      </c>
      <c r="G2534" s="12">
        <v>660220</v>
      </c>
      <c r="H2534" s="12">
        <v>453000</v>
      </c>
    </row>
    <row r="2535" spans="1:8">
      <c r="A2535" s="12">
        <v>66</v>
      </c>
      <c r="B2535" s="12">
        <v>660</v>
      </c>
      <c r="C2535" s="13">
        <v>6120</v>
      </c>
      <c r="E2535" s="12" t="s">
        <v>107</v>
      </c>
      <c r="F2535" s="16">
        <v>11000</v>
      </c>
      <c r="G2535" s="12">
        <v>660220</v>
      </c>
      <c r="H2535" s="12">
        <v>401000</v>
      </c>
    </row>
    <row r="2536" spans="1:8">
      <c r="A2536" s="12">
        <v>66</v>
      </c>
      <c r="B2536" s="12">
        <v>660</v>
      </c>
      <c r="C2536" s="13">
        <v>7120</v>
      </c>
      <c r="E2536" s="12" t="s">
        <v>188</v>
      </c>
      <c r="F2536" s="16">
        <v>24783</v>
      </c>
      <c r="G2536" s="12">
        <v>660220</v>
      </c>
      <c r="H2536" s="12">
        <v>453000</v>
      </c>
    </row>
    <row r="2537" spans="1:8">
      <c r="A2537" s="12">
        <v>66</v>
      </c>
      <c r="B2537" s="12">
        <v>660</v>
      </c>
      <c r="C2537" s="13">
        <v>8010</v>
      </c>
      <c r="E2537" s="12" t="s">
        <v>2218</v>
      </c>
      <c r="F2537" s="16">
        <v>8200</v>
      </c>
      <c r="G2537" s="12">
        <v>660220</v>
      </c>
      <c r="H2537" s="12">
        <v>502000</v>
      </c>
    </row>
    <row r="2538" spans="1:8">
      <c r="B2538" s="12" t="s">
        <v>2258</v>
      </c>
      <c r="F2538" s="16">
        <f>SUBTOTAL(9,F2533:F2537)</f>
        <v>0</v>
      </c>
      <c r="G2538" s="12"/>
      <c r="H2538" s="12"/>
    </row>
    <row r="2539" spans="1:8">
      <c r="A2539" s="12">
        <v>66</v>
      </c>
      <c r="B2539" s="12">
        <v>661</v>
      </c>
      <c r="C2539" s="13">
        <v>3000</v>
      </c>
      <c r="E2539" s="12" t="s">
        <v>2259</v>
      </c>
      <c r="F2539" s="16">
        <v>-6000</v>
      </c>
      <c r="G2539" s="12">
        <v>660232</v>
      </c>
      <c r="H2539" s="12">
        <v>306075</v>
      </c>
    </row>
    <row r="2540" spans="1:8">
      <c r="A2540" s="12">
        <v>66</v>
      </c>
      <c r="B2540" s="12">
        <v>661</v>
      </c>
      <c r="C2540" s="13">
        <v>6720</v>
      </c>
      <c r="E2540" s="12" t="s">
        <v>1379</v>
      </c>
      <c r="F2540" s="16">
        <v>3000</v>
      </c>
      <c r="G2540" s="12">
        <v>660232</v>
      </c>
      <c r="H2540" s="12">
        <v>426500</v>
      </c>
    </row>
    <row r="2541" spans="1:8">
      <c r="A2541" s="12">
        <v>66</v>
      </c>
      <c r="B2541" s="12">
        <v>661</v>
      </c>
      <c r="C2541" s="13">
        <v>7120</v>
      </c>
      <c r="E2541" s="12" t="s">
        <v>188</v>
      </c>
      <c r="F2541" s="16">
        <v>5000</v>
      </c>
      <c r="G2541" s="12">
        <v>660232</v>
      </c>
      <c r="H2541" s="12">
        <v>453000</v>
      </c>
    </row>
    <row r="2542" spans="1:8">
      <c r="A2542" s="12">
        <v>66</v>
      </c>
      <c r="B2542" s="12">
        <v>661</v>
      </c>
      <c r="C2542" s="13">
        <v>8040</v>
      </c>
      <c r="E2542" s="12" t="s">
        <v>2227</v>
      </c>
      <c r="F2542" s="16">
        <v>-2000</v>
      </c>
      <c r="G2542" s="12">
        <v>660232</v>
      </c>
      <c r="H2542" s="12">
        <v>508000</v>
      </c>
    </row>
    <row r="2543" spans="1:8">
      <c r="B2543" s="12" t="s">
        <v>2260</v>
      </c>
      <c r="F2543" s="16">
        <f>SUBTOTAL(9,F2539:F2542)</f>
        <v>0</v>
      </c>
      <c r="G2543" s="12"/>
      <c r="H2543" s="12"/>
    </row>
    <row r="2544" spans="1:8">
      <c r="A2544" s="12">
        <v>66</v>
      </c>
      <c r="B2544" s="12">
        <v>662</v>
      </c>
      <c r="C2544" s="13">
        <v>5990</v>
      </c>
      <c r="E2544" s="12" t="s">
        <v>2261</v>
      </c>
      <c r="F2544" s="16">
        <v>-110100</v>
      </c>
      <c r="G2544" s="12">
        <v>660270</v>
      </c>
      <c r="H2544" s="12">
        <v>306075</v>
      </c>
    </row>
    <row r="2545" spans="1:8">
      <c r="A2545" s="12">
        <v>66</v>
      </c>
      <c r="B2545" s="12">
        <v>662</v>
      </c>
      <c r="C2545" s="13">
        <v>5992</v>
      </c>
      <c r="E2545" s="12" t="s">
        <v>2262</v>
      </c>
      <c r="F2545" s="16">
        <v>-94396</v>
      </c>
      <c r="G2545" s="12">
        <v>660270</v>
      </c>
      <c r="H2545" s="12">
        <v>306075</v>
      </c>
    </row>
    <row r="2546" spans="1:8">
      <c r="A2546" s="12">
        <v>66</v>
      </c>
      <c r="B2546" s="12">
        <v>662</v>
      </c>
      <c r="C2546" s="13">
        <v>6120</v>
      </c>
      <c r="E2546" s="12" t="s">
        <v>107</v>
      </c>
      <c r="F2546" s="16">
        <v>68875</v>
      </c>
      <c r="G2546" s="12">
        <v>660270</v>
      </c>
      <c r="H2546" s="12">
        <v>401000</v>
      </c>
    </row>
    <row r="2547" spans="1:8">
      <c r="A2547" s="12">
        <v>66</v>
      </c>
      <c r="B2547" s="12">
        <v>662</v>
      </c>
      <c r="C2547" s="13">
        <v>6125</v>
      </c>
      <c r="E2547" s="12" t="s">
        <v>191</v>
      </c>
      <c r="F2547" s="16">
        <v>2465</v>
      </c>
      <c r="G2547" s="12">
        <v>660270</v>
      </c>
      <c r="H2547" s="12">
        <v>401125</v>
      </c>
    </row>
    <row r="2548" spans="1:8">
      <c r="A2548" s="12">
        <v>66</v>
      </c>
      <c r="B2548" s="12">
        <v>662</v>
      </c>
      <c r="C2548" s="13">
        <v>6320</v>
      </c>
      <c r="E2548" s="12" t="s">
        <v>98</v>
      </c>
      <c r="F2548" s="16">
        <v>4000</v>
      </c>
      <c r="G2548" s="12">
        <v>660270</v>
      </c>
      <c r="H2548" s="12">
        <v>404500</v>
      </c>
    </row>
    <row r="2549" spans="1:8">
      <c r="A2549" s="12">
        <v>66</v>
      </c>
      <c r="B2549" s="12">
        <v>662</v>
      </c>
      <c r="C2549" s="13">
        <v>6630</v>
      </c>
      <c r="E2549" s="12" t="s">
        <v>515</v>
      </c>
      <c r="F2549" s="16">
        <v>25000</v>
      </c>
      <c r="G2549" s="12">
        <v>660270</v>
      </c>
      <c r="H2549" s="12">
        <v>420000</v>
      </c>
    </row>
    <row r="2550" spans="1:8">
      <c r="A2550" s="12">
        <v>66</v>
      </c>
      <c r="B2550" s="12">
        <v>662</v>
      </c>
      <c r="C2550" s="13">
        <v>6660</v>
      </c>
      <c r="E2550" s="12" t="s">
        <v>517</v>
      </c>
      <c r="F2550" s="16">
        <v>1500</v>
      </c>
      <c r="G2550" s="12">
        <v>660270</v>
      </c>
      <c r="H2550" s="12">
        <v>423500</v>
      </c>
    </row>
    <row r="2551" spans="1:8">
      <c r="A2551" s="12">
        <v>66</v>
      </c>
      <c r="B2551" s="12">
        <v>662</v>
      </c>
      <c r="C2551" s="13">
        <v>6670</v>
      </c>
      <c r="E2551" s="12" t="s">
        <v>2263</v>
      </c>
      <c r="F2551" s="16">
        <v>5000</v>
      </c>
      <c r="G2551" s="12">
        <v>660270</v>
      </c>
      <c r="H2551" s="12">
        <v>424000</v>
      </c>
    </row>
    <row r="2552" spans="1:8">
      <c r="A2552" s="12">
        <v>66</v>
      </c>
      <c r="B2552" s="12">
        <v>662</v>
      </c>
      <c r="C2552" s="13">
        <v>6690</v>
      </c>
      <c r="E2552" s="12" t="s">
        <v>2154</v>
      </c>
      <c r="F2552" s="16">
        <v>15000</v>
      </c>
      <c r="G2552" s="12">
        <v>660270</v>
      </c>
      <c r="H2552" s="12">
        <v>424500</v>
      </c>
    </row>
    <row r="2553" spans="1:8">
      <c r="A2553" s="12">
        <v>66</v>
      </c>
      <c r="B2553" s="12">
        <v>662</v>
      </c>
      <c r="C2553" s="13">
        <v>6720</v>
      </c>
      <c r="E2553" s="12" t="s">
        <v>1379</v>
      </c>
      <c r="F2553" s="16">
        <v>4000</v>
      </c>
      <c r="G2553" s="12">
        <v>660270</v>
      </c>
      <c r="H2553" s="12">
        <v>426500</v>
      </c>
    </row>
    <row r="2554" spans="1:8">
      <c r="A2554" s="12">
        <v>66</v>
      </c>
      <c r="B2554" s="12">
        <v>662</v>
      </c>
      <c r="C2554" s="13">
        <v>6900</v>
      </c>
      <c r="E2554" s="12" t="s">
        <v>115</v>
      </c>
      <c r="F2554" s="16">
        <v>4000</v>
      </c>
      <c r="G2554" s="12">
        <v>660270</v>
      </c>
      <c r="H2554" s="12">
        <v>435000</v>
      </c>
    </row>
    <row r="2555" spans="1:8">
      <c r="A2555" s="12">
        <v>66</v>
      </c>
      <c r="B2555" s="12">
        <v>662</v>
      </c>
      <c r="C2555" s="13">
        <v>6914</v>
      </c>
      <c r="E2555" s="12" t="s">
        <v>2159</v>
      </c>
      <c r="F2555" s="16">
        <v>7000</v>
      </c>
      <c r="G2555" s="12">
        <v>660270</v>
      </c>
      <c r="H2555" s="12">
        <v>436525</v>
      </c>
    </row>
    <row r="2556" spans="1:8">
      <c r="A2556" s="12">
        <v>66</v>
      </c>
      <c r="B2556" s="12">
        <v>662</v>
      </c>
      <c r="C2556" s="13">
        <v>7110</v>
      </c>
      <c r="E2556" s="12" t="s">
        <v>128</v>
      </c>
      <c r="F2556" s="16">
        <v>4000</v>
      </c>
      <c r="G2556" s="12">
        <v>660270</v>
      </c>
      <c r="H2556" s="12">
        <v>451000</v>
      </c>
    </row>
    <row r="2557" spans="1:8">
      <c r="A2557" s="12">
        <v>66</v>
      </c>
      <c r="B2557" s="12">
        <v>662</v>
      </c>
      <c r="C2557" s="13">
        <v>7120</v>
      </c>
      <c r="E2557" s="12" t="s">
        <v>188</v>
      </c>
      <c r="F2557" s="16">
        <v>2000</v>
      </c>
      <c r="G2557" s="12">
        <v>660270</v>
      </c>
      <c r="H2557" s="12">
        <v>453000</v>
      </c>
    </row>
    <row r="2558" spans="1:8">
      <c r="A2558" s="12">
        <v>66</v>
      </c>
      <c r="B2558" s="12">
        <v>662</v>
      </c>
      <c r="C2558" s="13">
        <v>7130</v>
      </c>
      <c r="E2558" s="12" t="s">
        <v>848</v>
      </c>
      <c r="F2558" s="16">
        <v>13000</v>
      </c>
      <c r="G2558" s="12">
        <v>660270</v>
      </c>
      <c r="H2558" s="12">
        <v>446070</v>
      </c>
    </row>
    <row r="2559" spans="1:8">
      <c r="A2559" s="12">
        <v>66</v>
      </c>
      <c r="B2559" s="12">
        <v>662</v>
      </c>
      <c r="C2559" s="13">
        <v>7140</v>
      </c>
      <c r="E2559" s="12" t="s">
        <v>2187</v>
      </c>
      <c r="F2559" s="16">
        <v>75000</v>
      </c>
      <c r="G2559" s="12">
        <v>660270</v>
      </c>
      <c r="H2559" s="12">
        <v>455000</v>
      </c>
    </row>
    <row r="2560" spans="1:8">
      <c r="A2560" s="12">
        <v>66</v>
      </c>
      <c r="B2560" s="12">
        <v>662</v>
      </c>
      <c r="C2560" s="13">
        <v>7145</v>
      </c>
      <c r="E2560" s="12" t="s">
        <v>526</v>
      </c>
      <c r="F2560" s="16">
        <v>10000</v>
      </c>
      <c r="G2560" s="12">
        <v>660270</v>
      </c>
      <c r="H2560" s="12">
        <v>446055</v>
      </c>
    </row>
    <row r="2561" spans="1:8">
      <c r="A2561" s="12">
        <v>66</v>
      </c>
      <c r="B2561" s="12">
        <v>662</v>
      </c>
      <c r="C2561" s="13">
        <v>7150</v>
      </c>
      <c r="E2561" s="12" t="s">
        <v>2188</v>
      </c>
      <c r="F2561" s="16">
        <v>83000</v>
      </c>
      <c r="G2561" s="12">
        <v>660270</v>
      </c>
      <c r="H2561" s="12">
        <v>456000</v>
      </c>
    </row>
    <row r="2562" spans="1:8">
      <c r="A2562" s="12">
        <v>66</v>
      </c>
      <c r="B2562" s="12">
        <v>662</v>
      </c>
      <c r="C2562" s="13">
        <v>8010</v>
      </c>
      <c r="E2562" s="12" t="s">
        <v>2218</v>
      </c>
      <c r="F2562" s="16">
        <v>55567</v>
      </c>
      <c r="G2562" s="12">
        <v>660270</v>
      </c>
      <c r="H2562" s="12">
        <v>502000</v>
      </c>
    </row>
    <row r="2563" spans="1:8">
      <c r="A2563" s="12">
        <v>66</v>
      </c>
      <c r="B2563" s="12">
        <v>662</v>
      </c>
      <c r="C2563" s="13">
        <v>8020</v>
      </c>
      <c r="E2563" s="12" t="s">
        <v>2219</v>
      </c>
      <c r="F2563" s="16">
        <v>1284</v>
      </c>
      <c r="G2563" s="12">
        <v>660270</v>
      </c>
      <c r="H2563" s="12">
        <v>504000</v>
      </c>
    </row>
    <row r="2564" spans="1:8">
      <c r="A2564" s="12">
        <v>66</v>
      </c>
      <c r="B2564" s="12">
        <v>662</v>
      </c>
      <c r="C2564" s="13">
        <v>8030</v>
      </c>
      <c r="E2564" s="12" t="s">
        <v>2220</v>
      </c>
      <c r="F2564" s="16">
        <v>4500</v>
      </c>
      <c r="G2564" s="12">
        <v>660270</v>
      </c>
      <c r="H2564" s="12">
        <v>505000</v>
      </c>
    </row>
    <row r="2565" spans="1:8">
      <c r="A2565" s="12">
        <v>66</v>
      </c>
      <c r="B2565" s="12">
        <v>662</v>
      </c>
      <c r="C2565" s="13">
        <v>8040</v>
      </c>
      <c r="E2565" s="12" t="s">
        <v>2227</v>
      </c>
      <c r="F2565" s="16">
        <v>-180695</v>
      </c>
      <c r="G2565" s="12">
        <v>660270</v>
      </c>
      <c r="H2565" s="12">
        <v>508000</v>
      </c>
    </row>
    <row r="2566" spans="1:8">
      <c r="B2566" s="12" t="s">
        <v>2264</v>
      </c>
      <c r="F2566" s="16">
        <f>SUBTOTAL(9,F2544:F2565)</f>
        <v>0</v>
      </c>
      <c r="G2566" s="12"/>
      <c r="H2566" s="12"/>
    </row>
    <row r="2567" spans="1:8">
      <c r="A2567" s="12">
        <v>66</v>
      </c>
      <c r="B2567" s="12">
        <v>663</v>
      </c>
      <c r="C2567" s="13">
        <v>3490</v>
      </c>
      <c r="E2567" s="12" t="s">
        <v>219</v>
      </c>
      <c r="F2567" s="16">
        <v>-5400</v>
      </c>
      <c r="G2567" s="12">
        <v>660192</v>
      </c>
      <c r="H2567" s="12">
        <v>304080</v>
      </c>
    </row>
    <row r="2568" spans="1:8">
      <c r="A2568" s="12">
        <v>66</v>
      </c>
      <c r="B2568" s="12">
        <v>663</v>
      </c>
      <c r="C2568" s="13">
        <v>7110</v>
      </c>
      <c r="E2568" s="12" t="s">
        <v>128</v>
      </c>
      <c r="F2568" s="16">
        <v>500</v>
      </c>
      <c r="G2568" s="12">
        <v>660192</v>
      </c>
      <c r="H2568" s="12">
        <v>451000</v>
      </c>
    </row>
    <row r="2569" spans="1:8">
      <c r="A2569" s="12">
        <v>66</v>
      </c>
      <c r="B2569" s="12">
        <v>663</v>
      </c>
      <c r="C2569" s="13">
        <v>7120</v>
      </c>
      <c r="E2569" s="12" t="s">
        <v>188</v>
      </c>
      <c r="F2569" s="16">
        <v>1000</v>
      </c>
      <c r="G2569" s="12">
        <v>660192</v>
      </c>
      <c r="H2569" s="12">
        <v>453000</v>
      </c>
    </row>
    <row r="2570" spans="1:8">
      <c r="B2570" s="12" t="s">
        <v>2265</v>
      </c>
      <c r="F2570" s="16">
        <f>SUBTOTAL(9,F2567:F2569)</f>
        <v>-3900</v>
      </c>
      <c r="G2570" s="12"/>
      <c r="H2570" s="12"/>
    </row>
    <row r="2571" spans="1:8">
      <c r="A2571" s="12">
        <v>66</v>
      </c>
      <c r="B2571" s="12">
        <v>664</v>
      </c>
      <c r="C2571" s="13">
        <v>5705</v>
      </c>
      <c r="E2571" s="12" t="s">
        <v>2266</v>
      </c>
      <c r="F2571" s="16">
        <v>-1200</v>
      </c>
      <c r="G2571" s="12">
        <v>660230</v>
      </c>
      <c r="H2571" s="12">
        <v>329000</v>
      </c>
    </row>
    <row r="2572" spans="1:8">
      <c r="A2572" s="12">
        <v>66</v>
      </c>
      <c r="B2572" s="12">
        <v>664</v>
      </c>
      <c r="C2572" s="13">
        <v>5750</v>
      </c>
      <c r="E2572" s="12" t="s">
        <v>2232</v>
      </c>
      <c r="F2572" s="16">
        <v>-500</v>
      </c>
      <c r="G2572" s="12">
        <v>660230</v>
      </c>
      <c r="H2572" s="12">
        <v>329500</v>
      </c>
    </row>
    <row r="2573" spans="1:8">
      <c r="A2573" s="12">
        <v>66</v>
      </c>
      <c r="B2573" s="12">
        <v>664</v>
      </c>
      <c r="C2573" s="13">
        <v>6120</v>
      </c>
      <c r="E2573" s="12" t="s">
        <v>2267</v>
      </c>
      <c r="F2573" s="16">
        <v>134478</v>
      </c>
      <c r="G2573" s="12">
        <v>660230</v>
      </c>
      <c r="H2573" s="12">
        <v>401000</v>
      </c>
    </row>
    <row r="2574" spans="1:8">
      <c r="A2574" s="12">
        <v>66</v>
      </c>
      <c r="B2574" s="12">
        <v>664</v>
      </c>
      <c r="C2574" s="13">
        <v>6125</v>
      </c>
      <c r="E2574" s="12" t="s">
        <v>191</v>
      </c>
      <c r="F2574" s="16">
        <v>3601</v>
      </c>
      <c r="G2574" s="12">
        <v>660230</v>
      </c>
      <c r="H2574" s="12">
        <v>401125</v>
      </c>
    </row>
    <row r="2575" spans="1:8">
      <c r="A2575" s="12">
        <v>66</v>
      </c>
      <c r="B2575" s="12">
        <v>664</v>
      </c>
      <c r="C2575" s="13">
        <v>6550</v>
      </c>
      <c r="E2575" s="12" t="s">
        <v>1625</v>
      </c>
      <c r="F2575" s="16">
        <v>1000</v>
      </c>
      <c r="G2575" s="12">
        <v>660230</v>
      </c>
      <c r="H2575" s="12">
        <v>437250</v>
      </c>
    </row>
    <row r="2576" spans="1:8">
      <c r="A2576" s="12">
        <v>66</v>
      </c>
      <c r="B2576" s="12">
        <v>664</v>
      </c>
      <c r="C2576" s="13">
        <v>6610</v>
      </c>
      <c r="E2576" s="12" t="s">
        <v>447</v>
      </c>
      <c r="F2576" s="16">
        <v>10000</v>
      </c>
      <c r="G2576" s="12">
        <v>660230</v>
      </c>
      <c r="H2576" s="12">
        <v>418500</v>
      </c>
    </row>
    <row r="2577" spans="1:8">
      <c r="A2577" s="12">
        <v>66</v>
      </c>
      <c r="B2577" s="12">
        <v>664</v>
      </c>
      <c r="C2577" s="13">
        <v>6660</v>
      </c>
      <c r="E2577" s="12" t="s">
        <v>517</v>
      </c>
      <c r="F2577" s="16">
        <v>8000</v>
      </c>
      <c r="G2577" s="12">
        <v>660230</v>
      </c>
      <c r="H2577" s="12">
        <v>423500</v>
      </c>
    </row>
    <row r="2578" spans="1:8">
      <c r="A2578" s="12">
        <v>66</v>
      </c>
      <c r="B2578" s="12">
        <v>664</v>
      </c>
      <c r="C2578" s="13">
        <v>6720</v>
      </c>
      <c r="E2578" s="12" t="s">
        <v>1379</v>
      </c>
      <c r="F2578" s="16">
        <v>6000</v>
      </c>
      <c r="G2578" s="12">
        <v>660230</v>
      </c>
      <c r="H2578" s="12">
        <v>426500</v>
      </c>
    </row>
    <row r="2579" spans="1:8">
      <c r="A2579" s="12">
        <v>66</v>
      </c>
      <c r="B2579" s="12">
        <v>664</v>
      </c>
      <c r="C2579" s="13">
        <v>6900</v>
      </c>
      <c r="E2579" s="12" t="s">
        <v>115</v>
      </c>
      <c r="F2579" s="16">
        <v>2000</v>
      </c>
      <c r="G2579" s="12">
        <v>660230</v>
      </c>
      <c r="H2579" s="12">
        <v>435000</v>
      </c>
    </row>
    <row r="2580" spans="1:8">
      <c r="A2580" s="12">
        <v>66</v>
      </c>
      <c r="B2580" s="12">
        <v>664</v>
      </c>
      <c r="C2580" s="13">
        <v>6940</v>
      </c>
      <c r="E2580" s="12" t="s">
        <v>175</v>
      </c>
      <c r="F2580" s="16">
        <v>500</v>
      </c>
      <c r="G2580" s="12">
        <v>660230</v>
      </c>
      <c r="H2580" s="12">
        <v>438500</v>
      </c>
    </row>
    <row r="2581" spans="1:8">
      <c r="A2581" s="12">
        <v>66</v>
      </c>
      <c r="B2581" s="12">
        <v>664</v>
      </c>
      <c r="C2581" s="13">
        <v>7010</v>
      </c>
      <c r="E2581" s="12" t="s">
        <v>122</v>
      </c>
      <c r="F2581" s="16">
        <v>750</v>
      </c>
      <c r="G2581" s="12">
        <v>660230</v>
      </c>
      <c r="H2581" s="12">
        <v>441500</v>
      </c>
    </row>
    <row r="2582" spans="1:8">
      <c r="A2582" s="12">
        <v>66</v>
      </c>
      <c r="B2582" s="12">
        <v>664</v>
      </c>
      <c r="C2582" s="13">
        <v>7070</v>
      </c>
      <c r="E2582" s="12" t="s">
        <v>2268</v>
      </c>
      <c r="F2582" s="16">
        <v>5000</v>
      </c>
      <c r="G2582" s="12">
        <v>660230</v>
      </c>
      <c r="H2582" s="12">
        <v>448000</v>
      </c>
    </row>
    <row r="2583" spans="1:8">
      <c r="A2583" s="12">
        <v>66</v>
      </c>
      <c r="B2583" s="12">
        <v>664</v>
      </c>
      <c r="C2583" s="13">
        <v>7075</v>
      </c>
      <c r="E2583" s="12" t="s">
        <v>1589</v>
      </c>
      <c r="F2583" s="16">
        <v>200</v>
      </c>
      <c r="G2583" s="12">
        <v>660230</v>
      </c>
      <c r="H2583" s="12">
        <v>433000</v>
      </c>
    </row>
    <row r="2584" spans="1:8">
      <c r="A2584" s="12">
        <v>66</v>
      </c>
      <c r="B2584" s="12">
        <v>664</v>
      </c>
      <c r="C2584" s="13">
        <v>7110</v>
      </c>
      <c r="E2584" s="12" t="s">
        <v>128</v>
      </c>
      <c r="F2584" s="16">
        <v>2000</v>
      </c>
      <c r="G2584" s="12">
        <v>660230</v>
      </c>
      <c r="H2584" s="12">
        <v>451000</v>
      </c>
    </row>
    <row r="2585" spans="1:8">
      <c r="A2585" s="12">
        <v>66</v>
      </c>
      <c r="B2585" s="12">
        <v>664</v>
      </c>
      <c r="C2585" s="13">
        <v>7113</v>
      </c>
      <c r="E2585" s="12" t="s">
        <v>2269</v>
      </c>
      <c r="F2585" s="16">
        <v>-11660</v>
      </c>
      <c r="G2585" s="12">
        <v>660230</v>
      </c>
      <c r="H2585" s="12">
        <v>453000</v>
      </c>
    </row>
    <row r="2586" spans="1:8">
      <c r="A2586" s="12">
        <v>66</v>
      </c>
      <c r="B2586" s="12">
        <v>664</v>
      </c>
      <c r="C2586" s="13">
        <v>7120</v>
      </c>
      <c r="E2586" s="12" t="s">
        <v>188</v>
      </c>
      <c r="F2586" s="16">
        <v>37000</v>
      </c>
      <c r="G2586" s="12">
        <v>660230</v>
      </c>
      <c r="H2586" s="12">
        <v>453000</v>
      </c>
    </row>
    <row r="2587" spans="1:8">
      <c r="A2587" s="12">
        <v>66</v>
      </c>
      <c r="B2587" s="12">
        <v>664</v>
      </c>
      <c r="C2587" s="13">
        <v>8010</v>
      </c>
      <c r="E2587" s="12" t="s">
        <v>2218</v>
      </c>
      <c r="F2587" s="16">
        <v>85000</v>
      </c>
      <c r="G2587" s="12">
        <v>660230</v>
      </c>
      <c r="H2587" s="12">
        <v>502000</v>
      </c>
    </row>
    <row r="2588" spans="1:8">
      <c r="A2588" s="12">
        <v>66</v>
      </c>
      <c r="B2588" s="12">
        <v>664</v>
      </c>
      <c r="C2588" s="13">
        <v>8040</v>
      </c>
      <c r="E2588" s="12" t="s">
        <v>2227</v>
      </c>
      <c r="F2588" s="16">
        <v>-282169</v>
      </c>
      <c r="G2588" s="12">
        <v>660230</v>
      </c>
      <c r="H2588" s="12">
        <v>508000</v>
      </c>
    </row>
    <row r="2589" spans="1:8">
      <c r="B2589" s="12" t="s">
        <v>2270</v>
      </c>
      <c r="F2589" s="16">
        <f>SUBTOTAL(9,F2571:F2588)</f>
        <v>0</v>
      </c>
      <c r="G2589" s="12"/>
      <c r="H2589" s="12"/>
    </row>
    <row r="2590" spans="1:8">
      <c r="A2590" s="12">
        <v>66</v>
      </c>
      <c r="B2590" s="12">
        <v>665</v>
      </c>
      <c r="C2590" s="13">
        <v>5988</v>
      </c>
      <c r="E2590" s="12" t="s">
        <v>2271</v>
      </c>
      <c r="F2590" s="16">
        <v>-1718602</v>
      </c>
      <c r="G2590" s="12">
        <v>660240</v>
      </c>
      <c r="H2590" s="12">
        <v>306075</v>
      </c>
    </row>
    <row r="2591" spans="1:8">
      <c r="A2591" s="12">
        <v>66</v>
      </c>
      <c r="B2591" s="12">
        <v>665</v>
      </c>
      <c r="C2591" s="13">
        <v>6000</v>
      </c>
      <c r="E2591" s="12" t="s">
        <v>1266</v>
      </c>
      <c r="F2591" s="16">
        <v>2000</v>
      </c>
      <c r="G2591" s="12">
        <v>660240</v>
      </c>
      <c r="H2591" s="12">
        <v>453000</v>
      </c>
    </row>
    <row r="2592" spans="1:8">
      <c r="A2592" s="12">
        <v>66</v>
      </c>
      <c r="B2592" s="12">
        <v>665</v>
      </c>
      <c r="C2592" s="13">
        <v>6120</v>
      </c>
      <c r="E2592" s="12" t="s">
        <v>2272</v>
      </c>
      <c r="F2592" s="16">
        <v>238529</v>
      </c>
      <c r="G2592" s="12">
        <v>660240</v>
      </c>
      <c r="H2592" s="12">
        <v>401000</v>
      </c>
    </row>
    <row r="2593" spans="1:8">
      <c r="A2593" s="12">
        <v>66</v>
      </c>
      <c r="B2593" s="12">
        <v>665</v>
      </c>
      <c r="C2593" s="13">
        <v>6125</v>
      </c>
      <c r="E2593" s="12" t="s">
        <v>191</v>
      </c>
      <c r="F2593" s="16">
        <v>12620</v>
      </c>
      <c r="G2593" s="12">
        <v>660240</v>
      </c>
      <c r="H2593" s="12">
        <v>401125</v>
      </c>
    </row>
    <row r="2594" spans="1:8">
      <c r="A2594" s="12">
        <v>66</v>
      </c>
      <c r="B2594" s="12">
        <v>665</v>
      </c>
      <c r="C2594" s="13">
        <v>6320</v>
      </c>
      <c r="E2594" s="12" t="s">
        <v>2240</v>
      </c>
      <c r="F2594" s="16">
        <v>16000</v>
      </c>
      <c r="G2594" s="12">
        <v>660240</v>
      </c>
      <c r="H2594" s="12">
        <v>404500</v>
      </c>
    </row>
    <row r="2595" spans="1:8">
      <c r="A2595" s="12">
        <v>66</v>
      </c>
      <c r="B2595" s="12">
        <v>665</v>
      </c>
      <c r="C2595" s="13">
        <v>6911</v>
      </c>
      <c r="E2595" s="12" t="s">
        <v>459</v>
      </c>
      <c r="F2595" s="16">
        <v>50000</v>
      </c>
      <c r="G2595" s="12">
        <v>660240</v>
      </c>
      <c r="H2595" s="12">
        <v>436505</v>
      </c>
    </row>
    <row r="2596" spans="1:8">
      <c r="A2596" s="12">
        <v>66</v>
      </c>
      <c r="B2596" s="12">
        <v>665</v>
      </c>
      <c r="C2596" s="13">
        <v>6917</v>
      </c>
      <c r="E2596" s="12" t="s">
        <v>2273</v>
      </c>
      <c r="F2596" s="16">
        <v>1800</v>
      </c>
      <c r="G2596" s="12">
        <v>660240</v>
      </c>
      <c r="H2596" s="12">
        <v>436515</v>
      </c>
    </row>
    <row r="2597" spans="1:8">
      <c r="A2597" s="12">
        <v>66</v>
      </c>
      <c r="B2597" s="12">
        <v>665</v>
      </c>
      <c r="C2597" s="13">
        <v>7120</v>
      </c>
      <c r="E2597" s="12" t="s">
        <v>188</v>
      </c>
      <c r="F2597" s="16">
        <v>882417</v>
      </c>
      <c r="G2597" s="12">
        <v>660240</v>
      </c>
      <c r="H2597" s="12">
        <v>453000</v>
      </c>
    </row>
    <row r="2598" spans="1:8">
      <c r="A2598" s="12">
        <v>66</v>
      </c>
      <c r="B2598" s="12">
        <v>665</v>
      </c>
      <c r="C2598" s="13">
        <v>8010</v>
      </c>
      <c r="E2598" s="12" t="s">
        <v>2218</v>
      </c>
      <c r="F2598" s="16">
        <v>172000</v>
      </c>
      <c r="G2598" s="12">
        <v>660240</v>
      </c>
      <c r="H2598" s="12">
        <v>502000</v>
      </c>
    </row>
    <row r="2599" spans="1:8">
      <c r="A2599" s="12">
        <v>66</v>
      </c>
      <c r="B2599" s="12">
        <v>665</v>
      </c>
      <c r="C2599" s="13">
        <v>8040</v>
      </c>
      <c r="E2599" s="12" t="s">
        <v>2227</v>
      </c>
      <c r="F2599" s="16">
        <v>347136</v>
      </c>
      <c r="G2599" s="12">
        <v>660240</v>
      </c>
      <c r="H2599" s="12">
        <v>508000</v>
      </c>
    </row>
    <row r="2600" spans="1:8">
      <c r="B2600" s="12" t="s">
        <v>2274</v>
      </c>
      <c r="F2600" s="16">
        <f>SUBTOTAL(9,F2590:F2599)</f>
        <v>3900</v>
      </c>
      <c r="G2600" s="12"/>
      <c r="H2600" s="12"/>
    </row>
    <row r="2601" spans="1:8">
      <c r="A2601" s="12">
        <v>66</v>
      </c>
      <c r="B2601" s="12">
        <v>668</v>
      </c>
      <c r="C2601" s="13">
        <v>3464</v>
      </c>
      <c r="E2601" s="12" t="s">
        <v>2275</v>
      </c>
      <c r="F2601" s="16">
        <v>-61000</v>
      </c>
      <c r="G2601" s="12">
        <v>660550</v>
      </c>
      <c r="H2601" s="12">
        <v>306075</v>
      </c>
    </row>
    <row r="2602" spans="1:8">
      <c r="A2602" s="12">
        <v>66</v>
      </c>
      <c r="B2602" s="12">
        <v>668</v>
      </c>
      <c r="C2602" s="13">
        <v>6120</v>
      </c>
      <c r="E2602" s="12" t="s">
        <v>107</v>
      </c>
      <c r="F2602" s="16">
        <v>2500</v>
      </c>
      <c r="G2602" s="12">
        <v>660550</v>
      </c>
      <c r="H2602" s="12">
        <v>401000</v>
      </c>
    </row>
    <row r="2603" spans="1:8">
      <c r="A2603" s="12">
        <v>66</v>
      </c>
      <c r="B2603" s="12">
        <v>668</v>
      </c>
      <c r="C2603" s="13">
        <v>6125</v>
      </c>
      <c r="E2603" s="12" t="s">
        <v>191</v>
      </c>
      <c r="F2603" s="16">
        <v>700</v>
      </c>
      <c r="G2603" s="12">
        <v>660550</v>
      </c>
      <c r="H2603" s="12">
        <v>401125</v>
      </c>
    </row>
    <row r="2604" spans="1:8">
      <c r="A2604" s="12">
        <v>66</v>
      </c>
      <c r="B2604" s="12">
        <v>668</v>
      </c>
      <c r="C2604" s="13">
        <v>6911</v>
      </c>
      <c r="E2604" s="12" t="s">
        <v>459</v>
      </c>
      <c r="F2604" s="16">
        <v>29000</v>
      </c>
      <c r="G2604" s="12">
        <v>660550</v>
      </c>
      <c r="H2604" s="12">
        <v>436505</v>
      </c>
    </row>
    <row r="2605" spans="1:8">
      <c r="A2605" s="12">
        <v>66</v>
      </c>
      <c r="B2605" s="12">
        <v>668</v>
      </c>
      <c r="C2605" s="13">
        <v>7120</v>
      </c>
      <c r="E2605" s="12" t="s">
        <v>188</v>
      </c>
      <c r="F2605" s="16">
        <v>22900</v>
      </c>
      <c r="G2605" s="12">
        <v>660550</v>
      </c>
      <c r="H2605" s="12">
        <v>453000</v>
      </c>
    </row>
    <row r="2606" spans="1:8">
      <c r="A2606" s="12">
        <v>66</v>
      </c>
      <c r="B2606" s="12">
        <v>668</v>
      </c>
      <c r="C2606" s="13">
        <v>8010</v>
      </c>
      <c r="E2606" s="12" t="s">
        <v>2218</v>
      </c>
      <c r="F2606" s="16">
        <v>2390</v>
      </c>
      <c r="G2606" s="12">
        <v>660550</v>
      </c>
      <c r="H2606" s="12">
        <v>502000</v>
      </c>
    </row>
    <row r="2607" spans="1:8">
      <c r="A2607" s="12">
        <v>66</v>
      </c>
      <c r="B2607" s="12">
        <v>668</v>
      </c>
      <c r="C2607" s="13">
        <v>8040</v>
      </c>
      <c r="E2607" s="12" t="s">
        <v>2276</v>
      </c>
      <c r="F2607" s="16">
        <v>3510</v>
      </c>
      <c r="G2607" s="12">
        <v>660550</v>
      </c>
      <c r="H2607" s="12">
        <v>508000</v>
      </c>
    </row>
    <row r="2608" spans="1:8">
      <c r="B2608" s="12" t="s">
        <v>2277</v>
      </c>
      <c r="F2608" s="16">
        <f>SUBTOTAL(9,F2601:F2607)</f>
        <v>0</v>
      </c>
      <c r="G2608" s="12"/>
      <c r="H2608" s="12"/>
    </row>
    <row r="2609" spans="2:10">
      <c r="F2609" s="16"/>
      <c r="G2609" s="12"/>
      <c r="H2609" s="12"/>
    </row>
    <row r="2610" spans="2:10">
      <c r="B2610" s="18">
        <v>5710507</v>
      </c>
      <c r="C2610" s="18" t="s">
        <v>2278</v>
      </c>
      <c r="D2610" s="18" t="s">
        <v>2279</v>
      </c>
      <c r="E2610" s="19" t="s">
        <v>2280</v>
      </c>
      <c r="F2610" s="20">
        <v>-150000</v>
      </c>
      <c r="G2610" s="21" t="s">
        <v>2281</v>
      </c>
      <c r="H2610" s="21" t="s">
        <v>2282</v>
      </c>
      <c r="J2610" s="22"/>
    </row>
    <row r="2611" spans="2:10">
      <c r="B2611" s="18">
        <v>5710507</v>
      </c>
      <c r="C2611" s="18" t="s">
        <v>2283</v>
      </c>
      <c r="D2611" s="18" t="s">
        <v>2279</v>
      </c>
      <c r="E2611" s="19" t="s">
        <v>2284</v>
      </c>
      <c r="F2611" s="20">
        <v>-9000</v>
      </c>
      <c r="G2611" s="21" t="s">
        <v>2281</v>
      </c>
      <c r="H2611" s="21" t="s">
        <v>2285</v>
      </c>
      <c r="J2611" s="22"/>
    </row>
    <row r="2612" spans="2:10">
      <c r="B2612" s="23">
        <v>5710507</v>
      </c>
      <c r="C2612" s="23" t="s">
        <v>2286</v>
      </c>
      <c r="D2612" s="23" t="s">
        <v>2279</v>
      </c>
      <c r="E2612" s="24" t="s">
        <v>2287</v>
      </c>
      <c r="F2612" s="25">
        <v>-182000</v>
      </c>
      <c r="G2612" s="26" t="s">
        <v>2281</v>
      </c>
      <c r="H2612" s="26" t="s">
        <v>2288</v>
      </c>
      <c r="J2612" s="22"/>
    </row>
    <row r="2613" spans="2:10" ht="11.7" thickBot="1">
      <c r="B2613" s="27"/>
      <c r="C2613" s="27"/>
      <c r="D2613" s="27"/>
      <c r="E2613" s="28" t="s">
        <v>2289</v>
      </c>
      <c r="F2613" s="29">
        <v>-341000</v>
      </c>
      <c r="G2613" s="30"/>
      <c r="H2613" s="30"/>
      <c r="J2613" s="22"/>
    </row>
    <row r="2614" spans="2:10" ht="11.7" thickBot="1">
      <c r="B2614" s="18"/>
      <c r="C2614" s="18"/>
      <c r="D2614" s="18"/>
      <c r="E2614" s="31"/>
      <c r="F2614" s="32">
        <v>0</v>
      </c>
      <c r="G2614" s="30"/>
      <c r="H2614" s="30"/>
      <c r="J2614" s="22"/>
    </row>
    <row r="2615" spans="2:10">
      <c r="B2615" s="33">
        <v>5711408</v>
      </c>
      <c r="C2615" s="33" t="s">
        <v>2278</v>
      </c>
      <c r="D2615" s="33" t="s">
        <v>2290</v>
      </c>
      <c r="E2615" s="34" t="s">
        <v>2291</v>
      </c>
      <c r="F2615" s="35">
        <v>-100034</v>
      </c>
      <c r="G2615" s="36" t="s">
        <v>2292</v>
      </c>
      <c r="H2615" s="21" t="s">
        <v>2282</v>
      </c>
      <c r="J2615" s="22"/>
    </row>
    <row r="2616" spans="2:10">
      <c r="B2616" s="23" t="s">
        <v>2293</v>
      </c>
      <c r="C2616" s="23" t="s">
        <v>2278</v>
      </c>
      <c r="D2616" s="23" t="s">
        <v>2294</v>
      </c>
      <c r="E2616" s="37" t="s">
        <v>2295</v>
      </c>
      <c r="F2616" s="25">
        <v>-50000</v>
      </c>
      <c r="G2616" s="26" t="s">
        <v>2292</v>
      </c>
      <c r="H2616" s="26" t="s">
        <v>2282</v>
      </c>
      <c r="J2616" s="22"/>
    </row>
    <row r="2617" spans="2:10" ht="11.7" thickBot="1">
      <c r="B2617" s="27"/>
      <c r="C2617" s="27"/>
      <c r="D2617" s="27"/>
      <c r="E2617" s="28" t="s">
        <v>2296</v>
      </c>
      <c r="F2617" s="29">
        <v>-150034</v>
      </c>
      <c r="G2617" s="30"/>
      <c r="H2617" s="30"/>
      <c r="J2617" s="22"/>
    </row>
    <row r="2618" spans="2:10" ht="11.7" thickBot="1">
      <c r="B2618" s="18"/>
      <c r="C2618" s="18"/>
      <c r="D2618" s="18"/>
      <c r="E2618" s="31"/>
      <c r="F2618" s="38">
        <v>0</v>
      </c>
      <c r="G2618" s="30"/>
      <c r="H2618" s="30"/>
      <c r="J2618" s="22"/>
    </row>
    <row r="2619" spans="2:10">
      <c r="B2619" s="33" t="s">
        <v>2297</v>
      </c>
      <c r="C2619" s="33" t="s">
        <v>2278</v>
      </c>
      <c r="D2619" s="33" t="s">
        <v>2290</v>
      </c>
      <c r="E2619" s="39" t="s">
        <v>2291</v>
      </c>
      <c r="F2619" s="35">
        <v>-400137</v>
      </c>
      <c r="G2619" s="36" t="s">
        <v>2298</v>
      </c>
      <c r="H2619" s="21" t="s">
        <v>2282</v>
      </c>
      <c r="J2619" s="22"/>
    </row>
    <row r="2620" spans="2:10">
      <c r="B2620" s="18" t="s">
        <v>2297</v>
      </c>
      <c r="C2620" s="18" t="s">
        <v>2278</v>
      </c>
      <c r="D2620" s="18" t="s">
        <v>2299</v>
      </c>
      <c r="E2620" s="19" t="s">
        <v>2300</v>
      </c>
      <c r="F2620" s="20">
        <v>-1400</v>
      </c>
      <c r="G2620" s="21" t="s">
        <v>2298</v>
      </c>
      <c r="H2620" s="21" t="s">
        <v>2282</v>
      </c>
      <c r="J2620" s="22"/>
    </row>
    <row r="2621" spans="2:10">
      <c r="B2621" s="18" t="s">
        <v>2297</v>
      </c>
      <c r="C2621" s="18" t="s">
        <v>2278</v>
      </c>
      <c r="D2621" s="18" t="s">
        <v>2301</v>
      </c>
      <c r="E2621" s="19" t="s">
        <v>2302</v>
      </c>
      <c r="F2621" s="20">
        <v>-26000</v>
      </c>
      <c r="G2621" s="21" t="s">
        <v>2298</v>
      </c>
      <c r="H2621" s="21" t="s">
        <v>2282</v>
      </c>
      <c r="J2621" s="22"/>
    </row>
    <row r="2622" spans="2:10">
      <c r="B2622" s="23" t="s">
        <v>2297</v>
      </c>
      <c r="C2622" s="23" t="s">
        <v>2286</v>
      </c>
      <c r="D2622" s="23" t="s">
        <v>2290</v>
      </c>
      <c r="E2622" s="24" t="s">
        <v>2303</v>
      </c>
      <c r="F2622" s="25">
        <v>-146000</v>
      </c>
      <c r="G2622" s="26" t="s">
        <v>2298</v>
      </c>
      <c r="H2622" s="26" t="s">
        <v>2285</v>
      </c>
      <c r="J2622" s="22"/>
    </row>
    <row r="2623" spans="2:10" ht="11.7" thickBot="1">
      <c r="B2623" s="27"/>
      <c r="C2623" s="27"/>
      <c r="D2623" s="27"/>
      <c r="E2623" s="28" t="s">
        <v>2304</v>
      </c>
      <c r="F2623" s="29">
        <v>-573537</v>
      </c>
      <c r="G2623" s="30"/>
      <c r="H2623" s="30"/>
      <c r="J2623" s="22"/>
    </row>
    <row r="2624" spans="2:10" ht="11.7" thickBot="1">
      <c r="B2624" s="40"/>
      <c r="C2624" s="40"/>
      <c r="D2624" s="40"/>
      <c r="E2624" s="41"/>
      <c r="F2624" s="42">
        <v>0</v>
      </c>
      <c r="G2624" s="30"/>
      <c r="H2624" s="30"/>
      <c r="J2624" s="22"/>
    </row>
    <row r="2625" spans="2:10">
      <c r="B2625" s="43" t="s">
        <v>2305</v>
      </c>
      <c r="C2625" s="43" t="s">
        <v>2278</v>
      </c>
      <c r="D2625" s="43" t="s">
        <v>2306</v>
      </c>
      <c r="E2625" s="44" t="s">
        <v>2307</v>
      </c>
      <c r="F2625" s="45">
        <v>-50000</v>
      </c>
      <c r="G2625" s="26" t="s">
        <v>2308</v>
      </c>
      <c r="H2625" s="21" t="s">
        <v>2282</v>
      </c>
      <c r="J2625" s="22"/>
    </row>
    <row r="2626" spans="2:10" ht="11.7" thickBot="1">
      <c r="B2626" s="27"/>
      <c r="C2626" s="27"/>
      <c r="D2626" s="27"/>
      <c r="E2626" s="28" t="s">
        <v>2309</v>
      </c>
      <c r="F2626" s="29">
        <v>-50000</v>
      </c>
      <c r="G2626" s="30"/>
      <c r="H2626" s="30"/>
      <c r="J2626" s="22"/>
    </row>
    <row r="2627" spans="2:10" ht="11.7" thickBot="1">
      <c r="B2627" s="27"/>
      <c r="C2627" s="27"/>
      <c r="D2627" s="27"/>
      <c r="E2627" s="28"/>
      <c r="F2627" s="29">
        <v>0</v>
      </c>
      <c r="G2627" s="46"/>
      <c r="H2627" s="46"/>
      <c r="J2627" s="22"/>
    </row>
    <row r="2628" spans="2:10">
      <c r="B2628" s="43" t="s">
        <v>2310</v>
      </c>
      <c r="C2628" s="43" t="s">
        <v>2278</v>
      </c>
      <c r="D2628" s="43" t="s">
        <v>2311</v>
      </c>
      <c r="E2628" s="44" t="s">
        <v>2312</v>
      </c>
      <c r="F2628" s="47">
        <v>-124976</v>
      </c>
      <c r="G2628" s="48" t="s">
        <v>2313</v>
      </c>
      <c r="H2628" s="21" t="s">
        <v>2282</v>
      </c>
      <c r="J2628" s="22"/>
    </row>
    <row r="2629" spans="2:10" ht="11.7" thickBot="1">
      <c r="B2629" s="27"/>
      <c r="C2629" s="27"/>
      <c r="D2629" s="27"/>
      <c r="E2629" s="28" t="s">
        <v>2314</v>
      </c>
      <c r="F2629" s="29">
        <v>-124976</v>
      </c>
      <c r="G2629" s="30"/>
      <c r="H2629" s="30"/>
      <c r="J2629" s="22"/>
    </row>
    <row r="2630" spans="2:10" ht="11.7" thickBot="1">
      <c r="B2630" s="27"/>
      <c r="C2630" s="27"/>
      <c r="D2630" s="27"/>
      <c r="E2630" s="28"/>
      <c r="F2630" s="29">
        <v>0</v>
      </c>
      <c r="G2630" s="46"/>
      <c r="H2630" s="46"/>
      <c r="J2630" s="22"/>
    </row>
    <row r="2631" spans="2:10">
      <c r="B2631" s="43" t="s">
        <v>2315</v>
      </c>
      <c r="C2631" s="43" t="s">
        <v>2278</v>
      </c>
      <c r="D2631" s="43" t="s">
        <v>2316</v>
      </c>
      <c r="E2631" s="44" t="s">
        <v>2317</v>
      </c>
      <c r="F2631" s="47">
        <v>-108260</v>
      </c>
      <c r="G2631" s="48" t="s">
        <v>2318</v>
      </c>
      <c r="H2631" s="21" t="s">
        <v>2282</v>
      </c>
      <c r="J2631" s="22"/>
    </row>
    <row r="2632" spans="2:10" ht="11.7" thickBot="1">
      <c r="B2632" s="27"/>
      <c r="C2632" s="27"/>
      <c r="D2632" s="27"/>
      <c r="E2632" s="28" t="s">
        <v>2319</v>
      </c>
      <c r="F2632" s="29">
        <v>-108260</v>
      </c>
      <c r="G2632" s="30"/>
      <c r="H2632" s="30"/>
      <c r="J2632" s="22"/>
    </row>
    <row r="2633" spans="2:10" ht="11.7" thickBot="1">
      <c r="B2633" s="27"/>
      <c r="C2633" s="27"/>
      <c r="D2633" s="27"/>
      <c r="E2633" s="28"/>
      <c r="F2633" s="29">
        <v>0</v>
      </c>
      <c r="G2633" s="46"/>
      <c r="H2633" s="46"/>
      <c r="J2633" s="22"/>
    </row>
    <row r="2634" spans="2:10">
      <c r="B2634" s="23" t="s">
        <v>2320</v>
      </c>
      <c r="C2634" s="23" t="s">
        <v>2321</v>
      </c>
      <c r="D2634" s="23" t="s">
        <v>2322</v>
      </c>
      <c r="E2634" s="37" t="s">
        <v>2323</v>
      </c>
      <c r="F2634" s="49">
        <v>-51000</v>
      </c>
      <c r="G2634" s="26" t="s">
        <v>2324</v>
      </c>
      <c r="H2634" s="26" t="s">
        <v>2325</v>
      </c>
      <c r="J2634" s="22"/>
    </row>
    <row r="2635" spans="2:10" ht="11.7" thickBot="1">
      <c r="B2635" s="27"/>
      <c r="C2635" s="27"/>
      <c r="D2635" s="27"/>
      <c r="E2635" s="28" t="s">
        <v>2326</v>
      </c>
      <c r="F2635" s="29">
        <v>-51000</v>
      </c>
      <c r="G2635" s="30"/>
      <c r="H2635" s="30"/>
      <c r="J2635" s="22"/>
    </row>
    <row r="2636" spans="2:10" ht="11.7" thickBot="1">
      <c r="B2636" s="27"/>
      <c r="C2636" s="27"/>
      <c r="D2636" s="27"/>
      <c r="E2636" s="28"/>
      <c r="F2636" s="29">
        <v>0</v>
      </c>
      <c r="G2636" s="46"/>
      <c r="H2636" s="46"/>
      <c r="J2636" s="22"/>
    </row>
    <row r="2637" spans="2:10">
      <c r="B2637" s="23" t="s">
        <v>2327</v>
      </c>
      <c r="C2637" s="23" t="s">
        <v>2283</v>
      </c>
      <c r="D2637" s="23" t="s">
        <v>2328</v>
      </c>
      <c r="E2637" s="37" t="s">
        <v>2329</v>
      </c>
      <c r="F2637" s="49">
        <v>-60000</v>
      </c>
      <c r="G2637" s="26" t="s">
        <v>2330</v>
      </c>
      <c r="H2637" s="26" t="s">
        <v>2285</v>
      </c>
      <c r="J2637" s="22"/>
    </row>
    <row r="2638" spans="2:10" ht="11.7" thickBot="1">
      <c r="B2638" s="27"/>
      <c r="C2638" s="27"/>
      <c r="D2638" s="27"/>
      <c r="E2638" s="50" t="s">
        <v>2331</v>
      </c>
      <c r="F2638" s="29">
        <v>-60000</v>
      </c>
      <c r="G2638" s="30"/>
      <c r="H2638" s="30"/>
      <c r="J2638" s="22"/>
    </row>
    <row r="2639" spans="2:10" ht="11.7" thickBot="1">
      <c r="B2639" s="27"/>
      <c r="C2639" s="27"/>
      <c r="D2639" s="27"/>
      <c r="E2639" s="28"/>
      <c r="F2639" s="51">
        <v>0</v>
      </c>
      <c r="G2639" s="46"/>
      <c r="H2639" s="46"/>
      <c r="J2639" s="22"/>
    </row>
    <row r="2640" spans="2:10">
      <c r="B2640" s="30"/>
      <c r="C2640" s="30"/>
      <c r="D2640" s="30"/>
      <c r="E2640" s="19" t="s">
        <v>2332</v>
      </c>
      <c r="F2640" s="20">
        <v>-100488</v>
      </c>
      <c r="G2640" s="21" t="s">
        <v>2333</v>
      </c>
      <c r="H2640" s="21" t="s">
        <v>2282</v>
      </c>
      <c r="J2640" s="22"/>
    </row>
    <row r="2641" spans="2:10">
      <c r="B2641" s="52"/>
      <c r="C2641" s="52"/>
      <c r="D2641" s="52"/>
      <c r="E2641" s="24" t="s">
        <v>2334</v>
      </c>
      <c r="F2641" s="25">
        <v>-926000</v>
      </c>
      <c r="G2641" s="26" t="s">
        <v>2333</v>
      </c>
      <c r="H2641" s="26" t="s">
        <v>2335</v>
      </c>
      <c r="J2641" s="22"/>
    </row>
    <row r="2642" spans="2:10" ht="11.7" thickBot="1">
      <c r="B2642" s="30"/>
      <c r="C2642" s="30"/>
      <c r="D2642" s="30"/>
      <c r="E2642" s="28" t="s">
        <v>2336</v>
      </c>
      <c r="F2642" s="29">
        <v>-1026488</v>
      </c>
      <c r="G2642" s="30"/>
      <c r="H2642" s="30"/>
      <c r="J2642" s="22"/>
    </row>
    <row r="2643" spans="2:10" ht="11.7" thickBot="1">
      <c r="B2643" s="46"/>
      <c r="C2643" s="46"/>
      <c r="D2643" s="46"/>
      <c r="E2643" s="28"/>
      <c r="F2643" s="51">
        <v>0</v>
      </c>
      <c r="G2643" s="46"/>
      <c r="H2643" s="46"/>
      <c r="J2643" s="22"/>
    </row>
    <row r="2644" spans="2:10">
      <c r="B2644" s="53"/>
      <c r="C2644" s="53"/>
      <c r="D2644" s="53"/>
      <c r="E2644" s="54" t="s">
        <v>2337</v>
      </c>
      <c r="F2644" s="55">
        <v>-283500</v>
      </c>
      <c r="G2644" s="48" t="s">
        <v>2338</v>
      </c>
      <c r="H2644" s="48" t="s">
        <v>2285</v>
      </c>
      <c r="J2644" s="22"/>
    </row>
    <row r="2645" spans="2:10" ht="11.7" thickBot="1">
      <c r="B2645" s="30"/>
      <c r="C2645" s="30"/>
      <c r="D2645" s="30"/>
      <c r="E2645" s="56" t="s">
        <v>2339</v>
      </c>
      <c r="F2645" s="57">
        <v>-283500</v>
      </c>
      <c r="G2645" s="30"/>
      <c r="H2645" s="30"/>
      <c r="J2645" s="22"/>
    </row>
    <row r="2646" spans="2:10" ht="11.7" thickBot="1">
      <c r="B2646" s="30"/>
      <c r="C2646" s="30"/>
      <c r="D2646" s="30"/>
      <c r="E2646" s="19"/>
      <c r="F2646" s="38">
        <v>0</v>
      </c>
      <c r="G2646" s="30"/>
      <c r="H2646" s="30"/>
      <c r="J2646" s="22"/>
    </row>
    <row r="2647" spans="2:10">
      <c r="B2647" s="58"/>
      <c r="C2647" s="58"/>
      <c r="D2647" s="58"/>
      <c r="E2647" s="39" t="s">
        <v>2340</v>
      </c>
      <c r="F2647" s="35">
        <v>-168000</v>
      </c>
      <c r="G2647" s="36" t="s">
        <v>2341</v>
      </c>
      <c r="H2647" s="36" t="s">
        <v>2342</v>
      </c>
      <c r="J2647" s="22"/>
    </row>
    <row r="2648" spans="2:10">
      <c r="B2648" s="52"/>
      <c r="C2648" s="52"/>
      <c r="D2648" s="52"/>
      <c r="E2648" s="24" t="s">
        <v>2343</v>
      </c>
      <c r="F2648" s="25">
        <v>-487000</v>
      </c>
      <c r="G2648" s="26" t="s">
        <v>2341</v>
      </c>
      <c r="H2648" s="26" t="s">
        <v>2335</v>
      </c>
      <c r="J2648" s="22"/>
    </row>
    <row r="2649" spans="2:10" ht="11.7" thickBot="1">
      <c r="B2649" s="30"/>
      <c r="C2649" s="30"/>
      <c r="D2649" s="30"/>
      <c r="E2649" s="28" t="s">
        <v>2344</v>
      </c>
      <c r="F2649" s="29">
        <v>-655000</v>
      </c>
      <c r="G2649" s="30"/>
      <c r="H2649" s="30"/>
      <c r="J2649" s="22"/>
    </row>
    <row r="2650" spans="2:10" ht="11.7" thickBot="1">
      <c r="B2650" s="46"/>
      <c r="C2650" s="46"/>
      <c r="D2650" s="46"/>
      <c r="E2650" s="28"/>
      <c r="F2650" s="51">
        <v>0</v>
      </c>
      <c r="G2650" s="46"/>
      <c r="H2650" s="46"/>
      <c r="J2650" s="22"/>
    </row>
    <row r="2651" spans="2:10">
      <c r="B2651" s="52"/>
      <c r="C2651" s="52"/>
      <c r="D2651" s="52"/>
      <c r="E2651" s="24" t="s">
        <v>2343</v>
      </c>
      <c r="F2651" s="59">
        <v>-905965</v>
      </c>
      <c r="G2651" s="26" t="s">
        <v>2345</v>
      </c>
      <c r="H2651" s="26" t="s">
        <v>2335</v>
      </c>
      <c r="J2651" s="22"/>
    </row>
    <row r="2652" spans="2:10" ht="11.7" thickBot="1">
      <c r="B2652" s="30"/>
      <c r="C2652" s="30"/>
      <c r="D2652" s="30"/>
      <c r="E2652" s="28" t="s">
        <v>2346</v>
      </c>
      <c r="F2652" s="29">
        <v>-905965</v>
      </c>
      <c r="G2652" s="30"/>
      <c r="H2652" s="30"/>
      <c r="J2652" s="22"/>
    </row>
    <row r="2653" spans="2:10" ht="11.7" thickBot="1">
      <c r="B2653" s="30"/>
      <c r="C2653" s="30"/>
      <c r="D2653" s="30"/>
      <c r="E2653" s="31"/>
      <c r="F2653" s="38">
        <v>0</v>
      </c>
      <c r="G2653" s="30"/>
      <c r="H2653" s="30"/>
      <c r="J2653" s="22"/>
    </row>
    <row r="2654" spans="2:10">
      <c r="B2654" s="58"/>
      <c r="C2654" s="58"/>
      <c r="D2654" s="58"/>
      <c r="E2654" s="39" t="s">
        <v>2347</v>
      </c>
      <c r="F2654" s="35">
        <v>-214490</v>
      </c>
      <c r="G2654" s="36" t="s">
        <v>2348</v>
      </c>
      <c r="H2654" s="21" t="s">
        <v>2282</v>
      </c>
      <c r="J2654" s="22"/>
    </row>
    <row r="2655" spans="2:10">
      <c r="B2655" s="30"/>
      <c r="C2655" s="30"/>
      <c r="D2655" s="30"/>
      <c r="E2655" s="19" t="s">
        <v>2349</v>
      </c>
      <c r="F2655" s="20">
        <v>-65013</v>
      </c>
      <c r="G2655" s="21" t="s">
        <v>2348</v>
      </c>
      <c r="H2655" s="21" t="s">
        <v>2282</v>
      </c>
      <c r="J2655" s="22"/>
    </row>
    <row r="2656" spans="2:10">
      <c r="B2656" s="52"/>
      <c r="C2656" s="52"/>
      <c r="D2656" s="52"/>
      <c r="E2656" s="24" t="s">
        <v>2350</v>
      </c>
      <c r="F2656" s="25">
        <v>-7000</v>
      </c>
      <c r="G2656" s="26" t="s">
        <v>2348</v>
      </c>
      <c r="H2656" s="26" t="s">
        <v>2285</v>
      </c>
      <c r="J2656" s="22"/>
    </row>
    <row r="2657" spans="2:10" ht="11.7" thickBot="1">
      <c r="B2657" s="30"/>
      <c r="C2657" s="30"/>
      <c r="D2657" s="30"/>
      <c r="E2657" s="31" t="s">
        <v>2351</v>
      </c>
      <c r="F2657" s="60">
        <v>-286503</v>
      </c>
      <c r="G2657" s="30"/>
      <c r="H2657" s="30"/>
      <c r="J2657" s="22"/>
    </row>
    <row r="2658" spans="2:10" ht="11.7" thickBot="1">
      <c r="B2658" s="30"/>
      <c r="C2658" s="30"/>
      <c r="D2658" s="30"/>
      <c r="E2658" s="34"/>
      <c r="F2658" s="38">
        <v>0</v>
      </c>
      <c r="G2658" s="30"/>
      <c r="H2658" s="30"/>
      <c r="J2658" s="22"/>
    </row>
    <row r="2659" spans="2:10">
      <c r="B2659" s="58"/>
      <c r="C2659" s="58"/>
      <c r="D2659" s="58"/>
      <c r="E2659" s="61" t="s">
        <v>2352</v>
      </c>
      <c r="F2659" s="35">
        <v>-52953</v>
      </c>
      <c r="G2659" s="36" t="s">
        <v>2353</v>
      </c>
      <c r="H2659" s="21" t="s">
        <v>2282</v>
      </c>
      <c r="J2659" s="22"/>
    </row>
    <row r="2660" spans="2:10">
      <c r="B2660" s="52"/>
      <c r="C2660" s="52"/>
      <c r="D2660" s="52"/>
      <c r="E2660" s="24" t="s">
        <v>2354</v>
      </c>
      <c r="F2660" s="25">
        <v>-19000</v>
      </c>
      <c r="G2660" s="26" t="s">
        <v>2353</v>
      </c>
      <c r="H2660" s="26" t="s">
        <v>2335</v>
      </c>
      <c r="J2660" s="22"/>
    </row>
    <row r="2661" spans="2:10" ht="11.7" thickBot="1">
      <c r="B2661" s="30"/>
      <c r="C2661" s="30"/>
      <c r="D2661" s="30"/>
      <c r="E2661" s="28" t="s">
        <v>2355</v>
      </c>
      <c r="F2661" s="29">
        <v>-71953</v>
      </c>
      <c r="G2661" s="30"/>
      <c r="H2661" s="30"/>
      <c r="J2661" s="22"/>
    </row>
    <row r="2662" spans="2:10" ht="11.7" thickBot="1">
      <c r="B2662" s="46"/>
      <c r="C2662" s="46"/>
      <c r="D2662" s="46"/>
      <c r="E2662" s="28"/>
      <c r="F2662" s="29">
        <v>0</v>
      </c>
      <c r="G2662" s="46"/>
      <c r="H2662" s="46"/>
      <c r="J2662" s="22"/>
    </row>
    <row r="2663" spans="2:10">
      <c r="B2663" s="52"/>
      <c r="C2663" s="52"/>
      <c r="D2663" s="52"/>
      <c r="E2663" s="24" t="s">
        <v>2356</v>
      </c>
      <c r="F2663" s="59">
        <v>-83111</v>
      </c>
      <c r="G2663" s="26" t="s">
        <v>2357</v>
      </c>
      <c r="H2663" s="21" t="s">
        <v>2282</v>
      </c>
      <c r="J2663" s="22"/>
    </row>
    <row r="2664" spans="2:10" ht="11.7" thickBot="1">
      <c r="B2664" s="30"/>
      <c r="C2664" s="30"/>
      <c r="D2664" s="30"/>
      <c r="E2664" s="28" t="s">
        <v>2358</v>
      </c>
      <c r="F2664" s="29">
        <v>-83111</v>
      </c>
      <c r="G2664" s="30"/>
      <c r="H2664" s="30"/>
      <c r="J2664" s="22"/>
    </row>
    <row r="2665" spans="2:10" ht="11.7" thickBot="1">
      <c r="B2665" s="46"/>
      <c r="C2665" s="46"/>
      <c r="D2665" s="46"/>
      <c r="E2665" s="28"/>
      <c r="F2665" s="29">
        <v>0</v>
      </c>
      <c r="G2665" s="46"/>
      <c r="H2665" s="46"/>
      <c r="J2665" s="22"/>
    </row>
    <row r="2666" spans="2:10">
      <c r="B2666" s="30"/>
      <c r="C2666" s="30"/>
      <c r="D2666" s="30"/>
      <c r="E2666" s="19" t="s">
        <v>2359</v>
      </c>
      <c r="F2666" s="20">
        <v>-60000</v>
      </c>
      <c r="G2666" s="21" t="s">
        <v>2360</v>
      </c>
      <c r="H2666" s="21" t="s">
        <v>2361</v>
      </c>
      <c r="J2666" s="22"/>
    </row>
    <row r="2667" spans="2:10">
      <c r="B2667" s="30"/>
      <c r="C2667" s="30"/>
      <c r="D2667" s="30"/>
      <c r="E2667" s="19" t="s">
        <v>2362</v>
      </c>
      <c r="F2667" s="20">
        <v>-442548</v>
      </c>
      <c r="G2667" s="21" t="s">
        <v>2360</v>
      </c>
      <c r="H2667" s="21" t="s">
        <v>2282</v>
      </c>
      <c r="J2667" s="22"/>
    </row>
    <row r="2668" spans="2:10" ht="11.7" thickBot="1">
      <c r="B2668" s="50"/>
      <c r="C2668" s="50"/>
      <c r="D2668" s="50"/>
      <c r="E2668" s="62" t="s">
        <v>2363</v>
      </c>
      <c r="F2668" s="60">
        <v>-502548</v>
      </c>
      <c r="G2668" s="50"/>
      <c r="H2668" s="50"/>
      <c r="J2668" s="22"/>
    </row>
    <row r="2669" spans="2:10" ht="11.7" thickBot="1">
      <c r="B2669" s="63"/>
      <c r="C2669" s="63"/>
      <c r="D2669" s="63"/>
      <c r="E2669" s="41"/>
      <c r="F2669" s="64">
        <v>0</v>
      </c>
      <c r="G2669" s="63"/>
      <c r="H2669" s="63"/>
      <c r="J2669" s="22"/>
    </row>
    <row r="2670" spans="2:10">
      <c r="B2670" s="30"/>
      <c r="C2670" s="30"/>
      <c r="D2670" s="30"/>
      <c r="E2670" s="19" t="s">
        <v>2364</v>
      </c>
      <c r="F2670" s="20">
        <v>-150000</v>
      </c>
      <c r="G2670" s="21" t="s">
        <v>2365</v>
      </c>
      <c r="H2670" s="21" t="s">
        <v>2366</v>
      </c>
      <c r="J2670" s="22"/>
    </row>
    <row r="2671" spans="2:10">
      <c r="B2671" s="30"/>
      <c r="C2671" s="30"/>
      <c r="D2671" s="30"/>
      <c r="E2671" s="19" t="s">
        <v>2367</v>
      </c>
      <c r="F2671" s="20">
        <v>-10000</v>
      </c>
      <c r="G2671" s="21" t="s">
        <v>2365</v>
      </c>
      <c r="H2671" s="21" t="s">
        <v>2342</v>
      </c>
      <c r="J2671" s="22"/>
    </row>
    <row r="2672" spans="2:10">
      <c r="B2672" s="30"/>
      <c r="C2672" s="30"/>
      <c r="D2672" s="30"/>
      <c r="E2672" s="19" t="s">
        <v>2368</v>
      </c>
      <c r="F2672" s="20">
        <v>-127534</v>
      </c>
      <c r="G2672" s="21" t="s">
        <v>2365</v>
      </c>
      <c r="H2672" s="21" t="s">
        <v>2282</v>
      </c>
      <c r="J2672" s="22"/>
    </row>
    <row r="2673" spans="2:10">
      <c r="B2673" s="52"/>
      <c r="C2673" s="52"/>
      <c r="D2673" s="52"/>
      <c r="E2673" s="65" t="s">
        <v>2369</v>
      </c>
      <c r="F2673" s="25">
        <v>-62406</v>
      </c>
      <c r="G2673" s="26" t="s">
        <v>2365</v>
      </c>
      <c r="H2673" s="21" t="s">
        <v>2282</v>
      </c>
      <c r="J2673" s="22"/>
    </row>
    <row r="2674" spans="2:10" ht="11.7" thickBot="1">
      <c r="B2674" s="50"/>
      <c r="C2674" s="50"/>
      <c r="D2674" s="50"/>
      <c r="E2674" s="62" t="s">
        <v>2370</v>
      </c>
      <c r="F2674" s="60">
        <v>-349940</v>
      </c>
      <c r="G2674" s="50"/>
      <c r="H2674" s="50"/>
      <c r="J2674" s="22"/>
    </row>
    <row r="2675" spans="2:10" ht="11.7" thickBot="1">
      <c r="B2675" s="63"/>
      <c r="C2675" s="63"/>
      <c r="D2675" s="63"/>
      <c r="E2675" s="41"/>
      <c r="F2675" s="64">
        <v>0</v>
      </c>
      <c r="G2675" s="63"/>
      <c r="H2675" s="63"/>
      <c r="J2675" s="22"/>
    </row>
    <row r="2676" spans="2:10">
      <c r="B2676" s="30"/>
      <c r="C2676" s="30"/>
      <c r="D2676" s="30"/>
      <c r="E2676" s="19" t="s">
        <v>2371</v>
      </c>
      <c r="F2676" s="20">
        <v>-33438</v>
      </c>
      <c r="G2676" s="21" t="s">
        <v>2372</v>
      </c>
      <c r="H2676" s="21" t="s">
        <v>2282</v>
      </c>
      <c r="J2676" s="22"/>
    </row>
    <row r="2677" spans="2:10">
      <c r="B2677" s="30"/>
      <c r="C2677" s="30"/>
      <c r="D2677" s="30"/>
      <c r="E2677" s="19" t="s">
        <v>2373</v>
      </c>
      <c r="F2677" s="20">
        <v>-11066</v>
      </c>
      <c r="G2677" s="21" t="s">
        <v>2372</v>
      </c>
      <c r="H2677" s="21" t="s">
        <v>2282</v>
      </c>
      <c r="J2677" s="22"/>
    </row>
    <row r="2678" spans="2:10">
      <c r="B2678" s="30"/>
      <c r="C2678" s="30"/>
      <c r="D2678" s="30"/>
      <c r="E2678" s="19" t="s">
        <v>2374</v>
      </c>
      <c r="F2678" s="20">
        <v>-160566</v>
      </c>
      <c r="G2678" s="21" t="s">
        <v>2372</v>
      </c>
      <c r="H2678" s="21" t="s">
        <v>2282</v>
      </c>
      <c r="J2678" s="22"/>
    </row>
    <row r="2679" spans="2:10">
      <c r="B2679" s="52"/>
      <c r="C2679" s="52"/>
      <c r="D2679" s="52"/>
      <c r="E2679" s="65" t="s">
        <v>2375</v>
      </c>
      <c r="F2679" s="25">
        <v>-3753</v>
      </c>
      <c r="G2679" s="26" t="s">
        <v>2372</v>
      </c>
      <c r="H2679" s="21" t="s">
        <v>2282</v>
      </c>
      <c r="J2679" s="22"/>
    </row>
    <row r="2680" spans="2:10" ht="11.7" thickBot="1">
      <c r="B2680" s="50"/>
      <c r="C2680" s="50"/>
      <c r="D2680" s="50"/>
      <c r="E2680" s="62" t="s">
        <v>2376</v>
      </c>
      <c r="F2680" s="60">
        <v>-208823</v>
      </c>
      <c r="G2680" s="50"/>
      <c r="H2680" s="50"/>
      <c r="J2680" s="22"/>
    </row>
    <row r="2681" spans="2:10" ht="11.7" thickBot="1">
      <c r="B2681" s="63"/>
      <c r="C2681" s="63"/>
      <c r="D2681" s="63"/>
      <c r="E2681" s="41"/>
      <c r="F2681" s="64">
        <v>0</v>
      </c>
      <c r="G2681" s="63"/>
      <c r="H2681" s="63"/>
      <c r="J2681" s="22"/>
    </row>
    <row r="2682" spans="2:10">
      <c r="B2682" s="30"/>
      <c r="C2682" s="30"/>
      <c r="D2682" s="30"/>
      <c r="E2682" s="19" t="s">
        <v>2377</v>
      </c>
      <c r="F2682" s="20">
        <v>-13034</v>
      </c>
      <c r="G2682" s="21" t="s">
        <v>2372</v>
      </c>
      <c r="H2682" s="21" t="s">
        <v>2282</v>
      </c>
      <c r="J2682" s="22"/>
    </row>
    <row r="2683" spans="2:10">
      <c r="B2683" s="30"/>
      <c r="C2683" s="30"/>
      <c r="D2683" s="30"/>
      <c r="E2683" s="19" t="s">
        <v>2378</v>
      </c>
      <c r="F2683" s="20">
        <v>-13080</v>
      </c>
      <c r="G2683" s="21" t="s">
        <v>2372</v>
      </c>
      <c r="H2683" s="21" t="s">
        <v>2282</v>
      </c>
      <c r="J2683" s="22"/>
    </row>
    <row r="2684" spans="2:10">
      <c r="B2684" s="30"/>
      <c r="C2684" s="30"/>
      <c r="D2684" s="30"/>
      <c r="E2684" s="19" t="s">
        <v>2379</v>
      </c>
      <c r="F2684" s="20">
        <v>-76191</v>
      </c>
      <c r="G2684" s="21" t="s">
        <v>2372</v>
      </c>
      <c r="H2684" s="21" t="s">
        <v>2282</v>
      </c>
      <c r="J2684" s="22"/>
    </row>
    <row r="2685" spans="2:10" ht="11.7" thickBot="1">
      <c r="B2685" s="50"/>
      <c r="C2685" s="50"/>
      <c r="D2685" s="50"/>
      <c r="E2685" s="62" t="s">
        <v>2380</v>
      </c>
      <c r="F2685" s="60">
        <v>-102305</v>
      </c>
      <c r="G2685" s="50"/>
      <c r="H2685" s="50"/>
      <c r="J2685" s="22"/>
    </row>
    <row r="2686" spans="2:10" ht="11.7" thickBot="1">
      <c r="B2686" s="63"/>
      <c r="C2686" s="63"/>
      <c r="D2686" s="63"/>
      <c r="E2686" s="41"/>
      <c r="F2686" s="64">
        <v>0</v>
      </c>
      <c r="G2686" s="63"/>
      <c r="H2686" s="63"/>
      <c r="J2686" s="22"/>
    </row>
    <row r="2687" spans="2:10">
      <c r="B2687" s="30"/>
      <c r="C2687" s="30"/>
      <c r="D2687" s="30"/>
      <c r="E2687" s="66" t="s">
        <v>2381</v>
      </c>
      <c r="F2687" s="67">
        <v>-31626</v>
      </c>
      <c r="G2687" s="21" t="s">
        <v>2382</v>
      </c>
      <c r="H2687" s="21" t="s">
        <v>2282</v>
      </c>
      <c r="J2687" s="22"/>
    </row>
    <row r="2688" spans="2:10">
      <c r="B2688" s="30"/>
      <c r="C2688" s="30"/>
      <c r="D2688" s="30"/>
      <c r="E2688" s="66" t="s">
        <v>2383</v>
      </c>
      <c r="F2688" s="20">
        <v>-636346</v>
      </c>
      <c r="G2688" s="21" t="s">
        <v>2382</v>
      </c>
      <c r="H2688" s="21" t="s">
        <v>2282</v>
      </c>
      <c r="J2688" s="22"/>
    </row>
    <row r="2689" spans="2:10">
      <c r="B2689" s="30"/>
      <c r="C2689" s="30"/>
      <c r="D2689" s="30"/>
      <c r="E2689" s="66" t="s">
        <v>2384</v>
      </c>
      <c r="F2689" s="20">
        <v>-165271</v>
      </c>
      <c r="G2689" s="21" t="s">
        <v>2382</v>
      </c>
      <c r="H2689" s="21" t="s">
        <v>2282</v>
      </c>
      <c r="J2689" s="22"/>
    </row>
    <row r="2690" spans="2:10">
      <c r="B2690" s="52"/>
      <c r="C2690" s="52"/>
      <c r="D2690" s="52"/>
      <c r="E2690" s="66" t="s">
        <v>2385</v>
      </c>
      <c r="F2690" s="25">
        <v>-1192163</v>
      </c>
      <c r="G2690" s="21" t="s">
        <v>2382</v>
      </c>
      <c r="H2690" s="21" t="s">
        <v>2282</v>
      </c>
      <c r="J2690" s="22"/>
    </row>
    <row r="2691" spans="2:10" ht="11.7" thickBot="1">
      <c r="B2691" s="50"/>
      <c r="C2691" s="50"/>
      <c r="D2691" s="50"/>
      <c r="E2691" s="62" t="s">
        <v>2386</v>
      </c>
      <c r="F2691" s="60">
        <v>-2025406</v>
      </c>
      <c r="G2691" s="50"/>
      <c r="H2691" s="50"/>
      <c r="J2691" s="22"/>
    </row>
    <row r="2692" spans="2:10" ht="11.7" thickBot="1">
      <c r="B2692" s="46"/>
      <c r="C2692" s="46"/>
      <c r="D2692" s="46"/>
      <c r="E2692" s="28"/>
      <c r="F2692" s="51">
        <v>0</v>
      </c>
      <c r="G2692" s="46"/>
      <c r="H2692" s="46"/>
      <c r="J2692" s="22"/>
    </row>
    <row r="2693" spans="2:10">
      <c r="B2693" s="30"/>
      <c r="C2693" s="30"/>
      <c r="D2693" s="30"/>
      <c r="E2693" s="19" t="s">
        <v>2387</v>
      </c>
      <c r="F2693" s="20">
        <v>-963375</v>
      </c>
      <c r="G2693" s="21" t="s">
        <v>2388</v>
      </c>
      <c r="H2693" s="21" t="s">
        <v>2282</v>
      </c>
      <c r="J2693" s="22"/>
    </row>
    <row r="2694" spans="2:10">
      <c r="B2694" s="30"/>
      <c r="C2694" s="30"/>
      <c r="D2694" s="30"/>
      <c r="E2694" s="19" t="s">
        <v>2389</v>
      </c>
      <c r="F2694" s="20">
        <v>-6263364</v>
      </c>
      <c r="G2694" s="21" t="s">
        <v>2388</v>
      </c>
      <c r="H2694" s="21" t="s">
        <v>2282</v>
      </c>
      <c r="J2694" s="22"/>
    </row>
    <row r="2695" spans="2:10">
      <c r="B2695" s="30"/>
      <c r="C2695" s="30"/>
      <c r="D2695" s="30"/>
      <c r="E2695" s="19" t="s">
        <v>2390</v>
      </c>
      <c r="F2695" s="20">
        <v>-726575</v>
      </c>
      <c r="G2695" s="21" t="s">
        <v>2388</v>
      </c>
      <c r="H2695" s="21" t="s">
        <v>2282</v>
      </c>
      <c r="J2695" s="22"/>
    </row>
    <row r="2696" spans="2:10">
      <c r="B2696" s="52"/>
      <c r="C2696" s="52"/>
      <c r="D2696" s="52"/>
      <c r="E2696" s="65" t="s">
        <v>2391</v>
      </c>
      <c r="F2696" s="25">
        <v>-363129</v>
      </c>
      <c r="G2696" s="26" t="s">
        <v>2388</v>
      </c>
      <c r="H2696" s="21" t="s">
        <v>2282</v>
      </c>
      <c r="J2696" s="22"/>
    </row>
    <row r="2697" spans="2:10" ht="11.7" thickBot="1">
      <c r="B2697" s="50"/>
      <c r="C2697" s="50"/>
      <c r="D2697" s="50"/>
      <c r="E2697" s="62" t="s">
        <v>2392</v>
      </c>
      <c r="F2697" s="60">
        <v>-8316443</v>
      </c>
      <c r="G2697" s="50"/>
      <c r="H2697" s="50"/>
      <c r="J2697" s="22"/>
    </row>
    <row r="2698" spans="2:10" ht="11.7" thickBot="1">
      <c r="B2698" s="30"/>
      <c r="C2698" s="30"/>
      <c r="D2698" s="30"/>
      <c r="E2698" s="31"/>
      <c r="F2698" s="67">
        <v>0</v>
      </c>
      <c r="G2698" s="30"/>
      <c r="H2698" s="30"/>
      <c r="J2698" s="22"/>
    </row>
    <row r="2699" spans="2:10">
      <c r="B2699" s="58"/>
      <c r="C2699" s="58"/>
      <c r="D2699" s="58"/>
      <c r="E2699" s="61" t="s">
        <v>2393</v>
      </c>
      <c r="F2699" s="35">
        <v>-59443</v>
      </c>
      <c r="G2699" s="36" t="s">
        <v>2394</v>
      </c>
      <c r="H2699" s="21" t="s">
        <v>2282</v>
      </c>
      <c r="J2699" s="22"/>
    </row>
    <row r="2700" spans="2:10">
      <c r="B2700" s="52"/>
      <c r="C2700" s="52"/>
      <c r="D2700" s="52"/>
      <c r="E2700" s="24" t="s">
        <v>2395</v>
      </c>
      <c r="F2700" s="25">
        <v>-439347</v>
      </c>
      <c r="G2700" s="26" t="s">
        <v>2394</v>
      </c>
      <c r="H2700" s="21" t="s">
        <v>2282</v>
      </c>
      <c r="J2700" s="22"/>
    </row>
    <row r="2701" spans="2:10" ht="11.7" thickBot="1">
      <c r="B2701" s="27"/>
      <c r="C2701" s="27"/>
      <c r="D2701" s="27"/>
      <c r="E2701" s="28" t="s">
        <v>2396</v>
      </c>
      <c r="F2701" s="29">
        <v>-498790</v>
      </c>
      <c r="G2701" s="30"/>
      <c r="H2701" s="30"/>
      <c r="J2701" s="22"/>
    </row>
    <row r="2702" spans="2:10" ht="11.7" thickBot="1">
      <c r="B2702" s="27"/>
      <c r="C2702" s="27"/>
      <c r="D2702" s="27"/>
      <c r="F2702" s="51">
        <v>0</v>
      </c>
      <c r="G2702" s="46"/>
      <c r="H2702" s="46"/>
      <c r="J2702" s="22"/>
    </row>
    <row r="2703" spans="2:10" ht="11.7" thickBot="1">
      <c r="B2703" s="46"/>
      <c r="C2703" s="46"/>
      <c r="D2703" s="46"/>
      <c r="F2703" s="68">
        <v>-16775582</v>
      </c>
      <c r="G2703" s="46"/>
      <c r="H2703" s="46"/>
      <c r="J2703" s="22"/>
    </row>
    <row r="2705" spans="2:8">
      <c r="B2705" s="18" t="s">
        <v>2397</v>
      </c>
      <c r="C2705" s="18" t="s">
        <v>2398</v>
      </c>
      <c r="D2705" s="18" t="s">
        <v>2279</v>
      </c>
      <c r="E2705" s="69" t="s">
        <v>2399</v>
      </c>
      <c r="F2705" s="70">
        <v>2319</v>
      </c>
      <c r="G2705" s="21" t="s">
        <v>2281</v>
      </c>
      <c r="H2705" s="21" t="s">
        <v>2400</v>
      </c>
    </row>
    <row r="2706" spans="2:8">
      <c r="B2706" s="18" t="s">
        <v>2397</v>
      </c>
      <c r="C2706" s="18" t="s">
        <v>2398</v>
      </c>
      <c r="D2706" s="18" t="s">
        <v>2279</v>
      </c>
      <c r="E2706" s="69" t="s">
        <v>2401</v>
      </c>
      <c r="F2706" s="70">
        <v>188500</v>
      </c>
      <c r="G2706" s="21" t="s">
        <v>2281</v>
      </c>
      <c r="H2706" s="21" t="s">
        <v>2400</v>
      </c>
    </row>
    <row r="2707" spans="2:8">
      <c r="B2707" s="18" t="s">
        <v>2397</v>
      </c>
      <c r="C2707" s="18" t="s">
        <v>2398</v>
      </c>
      <c r="D2707" s="18" t="s">
        <v>2279</v>
      </c>
      <c r="E2707" s="71" t="s">
        <v>2402</v>
      </c>
      <c r="F2707" s="32">
        <f>SUM(F2705:F2706)</f>
        <v>190819</v>
      </c>
      <c r="G2707" s="21" t="s">
        <v>2281</v>
      </c>
      <c r="H2707" s="21" t="s">
        <v>2400</v>
      </c>
    </row>
    <row r="2708" spans="2:8">
      <c r="B2708" s="18" t="s">
        <v>2397</v>
      </c>
      <c r="C2708" s="18" t="s">
        <v>2403</v>
      </c>
      <c r="D2708" s="18" t="s">
        <v>2279</v>
      </c>
      <c r="E2708" s="71" t="s">
        <v>2404</v>
      </c>
      <c r="F2708" s="70">
        <v>1500</v>
      </c>
      <c r="G2708" s="21" t="s">
        <v>2281</v>
      </c>
      <c r="H2708" s="21" t="s">
        <v>2405</v>
      </c>
    </row>
    <row r="2709" spans="2:8">
      <c r="B2709" s="18" t="s">
        <v>2397</v>
      </c>
      <c r="C2709" s="18" t="s">
        <v>2406</v>
      </c>
      <c r="D2709" s="18" t="s">
        <v>2279</v>
      </c>
      <c r="E2709" s="71" t="s">
        <v>2407</v>
      </c>
      <c r="F2709" s="70">
        <v>1700</v>
      </c>
      <c r="G2709" s="21" t="s">
        <v>2281</v>
      </c>
      <c r="H2709" s="21" t="s">
        <v>2408</v>
      </c>
    </row>
    <row r="2710" spans="2:8">
      <c r="B2710" s="18" t="s">
        <v>2397</v>
      </c>
      <c r="C2710" s="18" t="s">
        <v>2409</v>
      </c>
      <c r="D2710" s="18" t="s">
        <v>2279</v>
      </c>
      <c r="E2710" s="71" t="s">
        <v>2410</v>
      </c>
      <c r="F2710" s="70">
        <v>900</v>
      </c>
      <c r="G2710" s="21" t="s">
        <v>2281</v>
      </c>
      <c r="H2710" s="21" t="s">
        <v>2411</v>
      </c>
    </row>
    <row r="2711" spans="2:8">
      <c r="B2711" s="18" t="s">
        <v>2397</v>
      </c>
      <c r="C2711" s="18" t="s">
        <v>2412</v>
      </c>
      <c r="D2711" s="18" t="s">
        <v>2279</v>
      </c>
      <c r="E2711" s="71" t="s">
        <v>2413</v>
      </c>
      <c r="F2711" s="70">
        <v>700</v>
      </c>
      <c r="G2711" s="21" t="s">
        <v>2281</v>
      </c>
      <c r="H2711" s="21" t="s">
        <v>2414</v>
      </c>
    </row>
    <row r="2712" spans="2:8">
      <c r="B2712" s="18" t="s">
        <v>2397</v>
      </c>
      <c r="C2712" s="18" t="s">
        <v>2415</v>
      </c>
      <c r="D2712" s="18" t="s">
        <v>2279</v>
      </c>
      <c r="E2712" s="71" t="s">
        <v>2416</v>
      </c>
      <c r="F2712" s="70">
        <v>600</v>
      </c>
      <c r="G2712" s="21" t="s">
        <v>2281</v>
      </c>
      <c r="H2712" s="21" t="s">
        <v>2417</v>
      </c>
    </row>
    <row r="2713" spans="2:8">
      <c r="B2713" s="18" t="s">
        <v>2397</v>
      </c>
      <c r="C2713" s="18" t="s">
        <v>2418</v>
      </c>
      <c r="D2713" s="18" t="s">
        <v>2279</v>
      </c>
      <c r="E2713" s="71" t="s">
        <v>2419</v>
      </c>
      <c r="F2713" s="70">
        <v>2000</v>
      </c>
      <c r="G2713" s="21" t="s">
        <v>2281</v>
      </c>
      <c r="H2713" s="21" t="s">
        <v>2420</v>
      </c>
    </row>
    <row r="2714" spans="2:8">
      <c r="B2714" s="18" t="s">
        <v>2397</v>
      </c>
      <c r="C2714" s="18" t="s">
        <v>2421</v>
      </c>
      <c r="D2714" s="18" t="s">
        <v>2279</v>
      </c>
      <c r="E2714" s="71" t="s">
        <v>2422</v>
      </c>
      <c r="F2714" s="70">
        <v>300</v>
      </c>
      <c r="G2714" s="21" t="s">
        <v>2281</v>
      </c>
      <c r="H2714" s="21" t="s">
        <v>2423</v>
      </c>
    </row>
    <row r="2715" spans="2:8">
      <c r="B2715" s="23" t="s">
        <v>2397</v>
      </c>
      <c r="C2715" s="23" t="s">
        <v>2424</v>
      </c>
      <c r="D2715" s="23" t="s">
        <v>2279</v>
      </c>
      <c r="E2715" s="72" t="s">
        <v>2425</v>
      </c>
      <c r="F2715" s="59">
        <v>600</v>
      </c>
      <c r="G2715" s="21" t="s">
        <v>2281</v>
      </c>
      <c r="H2715" s="26" t="s">
        <v>2426</v>
      </c>
    </row>
    <row r="2716" spans="2:8" ht="11.7" thickBot="1">
      <c r="B2716" s="46"/>
      <c r="C2716" s="27"/>
      <c r="D2716" s="27"/>
      <c r="E2716" s="27" t="s">
        <v>2289</v>
      </c>
      <c r="F2716" s="73">
        <f>SUM(F2707:F2715)</f>
        <v>199119</v>
      </c>
      <c r="G2716" s="46"/>
      <c r="H2716" s="46"/>
    </row>
    <row r="2717" spans="2:8" ht="11.7" thickBot="1">
      <c r="B2717" s="18"/>
      <c r="C2717" s="18"/>
      <c r="D2717" s="18"/>
      <c r="E2717" s="74"/>
      <c r="F2717" s="70"/>
      <c r="G2717" s="30"/>
      <c r="H2717" s="30"/>
    </row>
    <row r="2718" spans="2:8">
      <c r="B2718" s="33"/>
      <c r="C2718" s="33"/>
      <c r="D2718" s="33"/>
      <c r="E2718" s="75" t="s">
        <v>2427</v>
      </c>
      <c r="F2718" s="76"/>
      <c r="G2718" s="58"/>
      <c r="H2718" s="58"/>
    </row>
    <row r="2719" spans="2:8">
      <c r="B2719" s="18" t="s">
        <v>2293</v>
      </c>
      <c r="C2719" s="18" t="s">
        <v>2398</v>
      </c>
      <c r="D2719" s="18" t="s">
        <v>2290</v>
      </c>
      <c r="E2719" s="69" t="s">
        <v>2428</v>
      </c>
      <c r="F2719" s="70">
        <v>32149</v>
      </c>
      <c r="G2719" s="21" t="s">
        <v>2292</v>
      </c>
      <c r="H2719" s="21" t="s">
        <v>2400</v>
      </c>
    </row>
    <row r="2720" spans="2:8">
      <c r="B2720" s="18" t="s">
        <v>2293</v>
      </c>
      <c r="C2720" s="18" t="s">
        <v>2398</v>
      </c>
      <c r="D2720" s="18" t="s">
        <v>2290</v>
      </c>
      <c r="E2720" s="69" t="s">
        <v>2429</v>
      </c>
      <c r="F2720" s="70">
        <f>100000-32149</f>
        <v>67851</v>
      </c>
      <c r="G2720" s="21" t="s">
        <v>2292</v>
      </c>
      <c r="H2720" s="21" t="s">
        <v>2400</v>
      </c>
    </row>
    <row r="2721" spans="2:8">
      <c r="B2721" s="18" t="s">
        <v>2293</v>
      </c>
      <c r="C2721" s="18" t="s">
        <v>2398</v>
      </c>
      <c r="D2721" s="18" t="s">
        <v>2290</v>
      </c>
      <c r="E2721" s="69" t="s">
        <v>2401</v>
      </c>
      <c r="F2721" s="70">
        <v>2800</v>
      </c>
      <c r="G2721" s="21" t="s">
        <v>2292</v>
      </c>
      <c r="H2721" s="21" t="s">
        <v>2400</v>
      </c>
    </row>
    <row r="2722" spans="2:8">
      <c r="B2722" s="18" t="s">
        <v>2293</v>
      </c>
      <c r="C2722" s="18" t="s">
        <v>2398</v>
      </c>
      <c r="D2722" s="18" t="s">
        <v>2290</v>
      </c>
      <c r="E2722" s="71" t="s">
        <v>2430</v>
      </c>
      <c r="F2722" s="32">
        <f>SUM(F2719:F2721)</f>
        <v>102800</v>
      </c>
      <c r="G2722" s="21" t="s">
        <v>2292</v>
      </c>
      <c r="H2722" s="21" t="s">
        <v>2400</v>
      </c>
    </row>
    <row r="2723" spans="2:8">
      <c r="B2723" s="18"/>
      <c r="C2723" s="18"/>
      <c r="D2723" s="18"/>
      <c r="E2723" s="77" t="s">
        <v>2427</v>
      </c>
      <c r="F2723" s="70"/>
      <c r="G2723" s="30"/>
      <c r="H2723" s="30"/>
    </row>
    <row r="2724" spans="2:8">
      <c r="B2724" s="18" t="s">
        <v>2293</v>
      </c>
      <c r="C2724" s="18" t="s">
        <v>2398</v>
      </c>
      <c r="D2724" s="18" t="s">
        <v>2294</v>
      </c>
      <c r="E2724" s="69" t="s">
        <v>2431</v>
      </c>
      <c r="F2724" s="70">
        <v>50000</v>
      </c>
      <c r="G2724" s="21" t="s">
        <v>2292</v>
      </c>
      <c r="H2724" s="21" t="s">
        <v>2400</v>
      </c>
    </row>
    <row r="2725" spans="2:8">
      <c r="B2725" s="18" t="s">
        <v>2293</v>
      </c>
      <c r="C2725" s="18" t="s">
        <v>2398</v>
      </c>
      <c r="D2725" s="18" t="s">
        <v>2294</v>
      </c>
      <c r="E2725" s="71" t="s">
        <v>2432</v>
      </c>
      <c r="F2725" s="32">
        <f>SUM(F2724)</f>
        <v>50000</v>
      </c>
      <c r="G2725" s="21" t="s">
        <v>2292</v>
      </c>
      <c r="H2725" s="21" t="s">
        <v>2400</v>
      </c>
    </row>
    <row r="2726" spans="2:8">
      <c r="B2726" s="18" t="s">
        <v>2293</v>
      </c>
      <c r="C2726" s="18" t="s">
        <v>2433</v>
      </c>
      <c r="D2726" s="18" t="s">
        <v>2290</v>
      </c>
      <c r="E2726" s="71" t="s">
        <v>2434</v>
      </c>
      <c r="F2726" s="70">
        <v>2000</v>
      </c>
      <c r="G2726" s="21" t="s">
        <v>2292</v>
      </c>
      <c r="H2726" s="21" t="s">
        <v>2435</v>
      </c>
    </row>
    <row r="2727" spans="2:8">
      <c r="B2727" s="18" t="s">
        <v>2293</v>
      </c>
      <c r="C2727" s="18" t="s">
        <v>2436</v>
      </c>
      <c r="D2727" s="18" t="s">
        <v>2290</v>
      </c>
      <c r="E2727" s="71" t="s">
        <v>2437</v>
      </c>
      <c r="F2727" s="70">
        <v>2500</v>
      </c>
      <c r="G2727" s="21" t="s">
        <v>2292</v>
      </c>
      <c r="H2727" s="21" t="s">
        <v>2438</v>
      </c>
    </row>
    <row r="2728" spans="2:8">
      <c r="B2728" s="18" t="s">
        <v>2293</v>
      </c>
      <c r="C2728" s="18" t="s">
        <v>2406</v>
      </c>
      <c r="D2728" s="18" t="s">
        <v>2290</v>
      </c>
      <c r="E2728" s="71" t="s">
        <v>2439</v>
      </c>
      <c r="F2728" s="70">
        <v>6500</v>
      </c>
      <c r="G2728" s="21" t="s">
        <v>2292</v>
      </c>
      <c r="H2728" s="21" t="s">
        <v>2408</v>
      </c>
    </row>
    <row r="2729" spans="2:8">
      <c r="B2729" s="18" t="s">
        <v>2293</v>
      </c>
      <c r="C2729" s="18" t="s">
        <v>2409</v>
      </c>
      <c r="D2729" s="18" t="s">
        <v>2290</v>
      </c>
      <c r="E2729" s="71" t="s">
        <v>2440</v>
      </c>
      <c r="F2729" s="70">
        <v>200</v>
      </c>
      <c r="G2729" s="21" t="s">
        <v>2292</v>
      </c>
      <c r="H2729" s="21" t="s">
        <v>2411</v>
      </c>
    </row>
    <row r="2730" spans="2:8">
      <c r="B2730" s="18" t="s">
        <v>2293</v>
      </c>
      <c r="C2730" s="18" t="s">
        <v>2415</v>
      </c>
      <c r="D2730" s="18" t="s">
        <v>2290</v>
      </c>
      <c r="E2730" s="71" t="s">
        <v>2441</v>
      </c>
      <c r="F2730" s="70">
        <v>500</v>
      </c>
      <c r="G2730" s="21" t="s">
        <v>2292</v>
      </c>
      <c r="H2730" s="21" t="s">
        <v>2417</v>
      </c>
    </row>
    <row r="2731" spans="2:8">
      <c r="B2731" s="23" t="s">
        <v>2293</v>
      </c>
      <c r="C2731" s="23" t="s">
        <v>2442</v>
      </c>
      <c r="D2731" s="23" t="s">
        <v>2290</v>
      </c>
      <c r="E2731" s="72" t="s">
        <v>2443</v>
      </c>
      <c r="F2731" s="59">
        <v>500</v>
      </c>
      <c r="G2731" s="21" t="s">
        <v>2292</v>
      </c>
      <c r="H2731" s="26" t="s">
        <v>2444</v>
      </c>
    </row>
    <row r="2732" spans="2:8" ht="11.7" thickBot="1">
      <c r="B2732" s="27"/>
      <c r="C2732" s="27"/>
      <c r="D2732" s="27"/>
      <c r="E2732" s="78" t="s">
        <v>2296</v>
      </c>
      <c r="F2732" s="57">
        <f>SUM(F2726:F2731)+F2725+F2722</f>
        <v>165000</v>
      </c>
      <c r="G2732" s="46"/>
      <c r="H2732" s="46"/>
    </row>
    <row r="2733" spans="2:8" ht="11.7" thickBot="1">
      <c r="B2733" s="18"/>
      <c r="C2733" s="18"/>
      <c r="D2733" s="18"/>
      <c r="E2733" s="74"/>
      <c r="F2733" s="79"/>
      <c r="G2733" s="30"/>
      <c r="H2733" s="30"/>
    </row>
    <row r="2734" spans="2:8">
      <c r="B2734" s="33"/>
      <c r="C2734" s="33"/>
      <c r="D2734" s="33"/>
      <c r="E2734" s="75" t="s">
        <v>2427</v>
      </c>
      <c r="F2734" s="80"/>
      <c r="G2734" s="58"/>
      <c r="H2734" s="58"/>
    </row>
    <row r="2735" spans="2:8">
      <c r="B2735" s="18" t="s">
        <v>2297</v>
      </c>
      <c r="C2735" s="18" t="s">
        <v>2398</v>
      </c>
      <c r="D2735" s="18" t="s">
        <v>2290</v>
      </c>
      <c r="E2735" s="69" t="s">
        <v>2399</v>
      </c>
      <c r="F2735" s="70">
        <v>70000</v>
      </c>
      <c r="G2735" s="21" t="s">
        <v>2298</v>
      </c>
      <c r="H2735" s="21" t="s">
        <v>2400</v>
      </c>
    </row>
    <row r="2736" spans="2:8">
      <c r="B2736" s="18" t="s">
        <v>2297</v>
      </c>
      <c r="C2736" s="18" t="s">
        <v>2398</v>
      </c>
      <c r="D2736" s="18" t="s">
        <v>2290</v>
      </c>
      <c r="E2736" s="69" t="s">
        <v>2401</v>
      </c>
      <c r="F2736" s="70">
        <v>534500</v>
      </c>
      <c r="G2736" s="21" t="s">
        <v>2298</v>
      </c>
      <c r="H2736" s="21" t="s">
        <v>2400</v>
      </c>
    </row>
    <row r="2737" spans="2:8">
      <c r="B2737" s="18" t="s">
        <v>2297</v>
      </c>
      <c r="C2737" s="18" t="s">
        <v>2398</v>
      </c>
      <c r="D2737" s="18" t="s">
        <v>2290</v>
      </c>
      <c r="E2737" s="69" t="s">
        <v>2445</v>
      </c>
      <c r="F2737" s="70">
        <v>10080</v>
      </c>
      <c r="G2737" s="21" t="s">
        <v>2298</v>
      </c>
      <c r="H2737" s="21" t="s">
        <v>2400</v>
      </c>
    </row>
    <row r="2738" spans="2:8">
      <c r="B2738" s="18" t="s">
        <v>2297</v>
      </c>
      <c r="C2738" s="18" t="s">
        <v>2398</v>
      </c>
      <c r="D2738" s="18" t="s">
        <v>2290</v>
      </c>
      <c r="E2738" s="71" t="s">
        <v>2430</v>
      </c>
      <c r="F2738" s="20">
        <f>SUM(F2735:F2737)</f>
        <v>614580</v>
      </c>
      <c r="G2738" s="21" t="s">
        <v>2298</v>
      </c>
      <c r="H2738" s="21" t="s">
        <v>2400</v>
      </c>
    </row>
    <row r="2739" spans="2:8">
      <c r="B2739" s="18"/>
      <c r="C2739" s="18"/>
      <c r="D2739" s="18"/>
      <c r="E2739" s="81" t="s">
        <v>2427</v>
      </c>
      <c r="F2739" s="79"/>
      <c r="G2739" s="30"/>
      <c r="H2739" s="30"/>
    </row>
    <row r="2740" spans="2:8">
      <c r="B2740" s="18" t="s">
        <v>2297</v>
      </c>
      <c r="C2740" s="18" t="s">
        <v>2398</v>
      </c>
      <c r="D2740" s="18" t="s">
        <v>2299</v>
      </c>
      <c r="E2740" s="69" t="s">
        <v>2399</v>
      </c>
      <c r="F2740" s="70">
        <v>1400</v>
      </c>
      <c r="G2740" s="21" t="s">
        <v>2298</v>
      </c>
      <c r="H2740" s="21" t="s">
        <v>2400</v>
      </c>
    </row>
    <row r="2741" spans="2:8">
      <c r="B2741" s="18" t="s">
        <v>2297</v>
      </c>
      <c r="C2741" s="18" t="s">
        <v>2398</v>
      </c>
      <c r="D2741" s="18" t="s">
        <v>2299</v>
      </c>
      <c r="E2741" s="71" t="s">
        <v>2446</v>
      </c>
      <c r="F2741" s="20">
        <f>SUM(F2740)</f>
        <v>1400</v>
      </c>
      <c r="G2741" s="21" t="s">
        <v>2298</v>
      </c>
      <c r="H2741" s="21" t="s">
        <v>2400</v>
      </c>
    </row>
    <row r="2742" spans="2:8">
      <c r="B2742" s="18" t="s">
        <v>2297</v>
      </c>
      <c r="C2742" s="18" t="s">
        <v>2447</v>
      </c>
      <c r="D2742" s="18" t="s">
        <v>2301</v>
      </c>
      <c r="E2742" s="82" t="s">
        <v>2448</v>
      </c>
      <c r="F2742" s="70">
        <v>7000</v>
      </c>
      <c r="G2742" s="21" t="s">
        <v>2298</v>
      </c>
      <c r="H2742" s="21" t="s">
        <v>2449</v>
      </c>
    </row>
    <row r="2743" spans="2:8">
      <c r="B2743" s="18" t="s">
        <v>2297</v>
      </c>
      <c r="C2743" s="18" t="s">
        <v>2406</v>
      </c>
      <c r="D2743" s="18" t="s">
        <v>2290</v>
      </c>
      <c r="E2743" s="82" t="s">
        <v>2439</v>
      </c>
      <c r="F2743" s="70">
        <v>3000</v>
      </c>
      <c r="G2743" s="21" t="s">
        <v>2298</v>
      </c>
      <c r="H2743" s="21" t="s">
        <v>2408</v>
      </c>
    </row>
    <row r="2744" spans="2:8">
      <c r="B2744" s="18" t="s">
        <v>2297</v>
      </c>
      <c r="C2744" s="18" t="s">
        <v>2421</v>
      </c>
      <c r="D2744" s="18" t="s">
        <v>2290</v>
      </c>
      <c r="E2744" s="82" t="s">
        <v>2450</v>
      </c>
      <c r="F2744" s="70">
        <v>500</v>
      </c>
      <c r="G2744" s="21" t="s">
        <v>2298</v>
      </c>
      <c r="H2744" s="21" t="s">
        <v>2423</v>
      </c>
    </row>
    <row r="2745" spans="2:8">
      <c r="B2745" s="18" t="s">
        <v>2297</v>
      </c>
      <c r="C2745" s="18" t="s">
        <v>2421</v>
      </c>
      <c r="D2745" s="18" t="s">
        <v>2301</v>
      </c>
      <c r="E2745" s="82" t="s">
        <v>2451</v>
      </c>
      <c r="F2745" s="70">
        <v>14000</v>
      </c>
      <c r="G2745" s="21" t="s">
        <v>2298</v>
      </c>
      <c r="H2745" s="21" t="s">
        <v>2423</v>
      </c>
    </row>
    <row r="2746" spans="2:8">
      <c r="B2746" s="23" t="s">
        <v>2297</v>
      </c>
      <c r="C2746" s="23" t="s">
        <v>2424</v>
      </c>
      <c r="D2746" s="23" t="s">
        <v>2290</v>
      </c>
      <c r="E2746" s="83" t="s">
        <v>2452</v>
      </c>
      <c r="F2746" s="59">
        <v>10000</v>
      </c>
      <c r="G2746" s="21" t="s">
        <v>2298</v>
      </c>
      <c r="H2746" s="26" t="s">
        <v>2426</v>
      </c>
    </row>
    <row r="2747" spans="2:8" ht="11.7" thickBot="1">
      <c r="B2747" s="27"/>
      <c r="C2747" s="27"/>
      <c r="D2747" s="27"/>
      <c r="E2747" s="78" t="s">
        <v>2453</v>
      </c>
      <c r="F2747" s="57">
        <f>SUM(F2741:F2746)+F2738</f>
        <v>650480</v>
      </c>
      <c r="G2747" s="46"/>
      <c r="H2747" s="46"/>
    </row>
    <row r="2748" spans="2:8" ht="11.7" thickBot="1">
      <c r="B2748" s="40"/>
      <c r="C2748" s="40"/>
      <c r="D2748" s="40"/>
      <c r="E2748" s="84"/>
      <c r="F2748" s="85"/>
      <c r="G2748" s="63"/>
      <c r="H2748" s="63"/>
    </row>
    <row r="2749" spans="2:8">
      <c r="B2749" s="18"/>
      <c r="C2749" s="18"/>
      <c r="D2749" s="18"/>
      <c r="E2749" s="81" t="s">
        <v>2427</v>
      </c>
      <c r="F2749" s="79"/>
      <c r="G2749" s="30"/>
      <c r="H2749" s="30"/>
    </row>
    <row r="2750" spans="2:8">
      <c r="B2750" s="18" t="s">
        <v>2305</v>
      </c>
      <c r="C2750" s="18" t="s">
        <v>2398</v>
      </c>
      <c r="D2750" s="18" t="s">
        <v>2306</v>
      </c>
      <c r="E2750" s="69" t="s">
        <v>2401</v>
      </c>
      <c r="F2750" s="79">
        <v>87000</v>
      </c>
      <c r="G2750" s="21" t="s">
        <v>2308</v>
      </c>
      <c r="H2750" s="21" t="s">
        <v>2400</v>
      </c>
    </row>
    <row r="2751" spans="2:8">
      <c r="B2751" s="18" t="s">
        <v>2305</v>
      </c>
      <c r="C2751" s="18" t="s">
        <v>2398</v>
      </c>
      <c r="D2751" s="18" t="s">
        <v>2306</v>
      </c>
      <c r="E2751" s="69" t="s">
        <v>2399</v>
      </c>
      <c r="F2751" s="79">
        <v>5000</v>
      </c>
      <c r="G2751" s="21" t="s">
        <v>2308</v>
      </c>
      <c r="H2751" s="21" t="s">
        <v>2400</v>
      </c>
    </row>
    <row r="2752" spans="2:8">
      <c r="B2752" s="18" t="s">
        <v>2305</v>
      </c>
      <c r="C2752" s="18" t="s">
        <v>2398</v>
      </c>
      <c r="D2752" s="18" t="s">
        <v>2306</v>
      </c>
      <c r="E2752" s="71" t="s">
        <v>2454</v>
      </c>
      <c r="F2752" s="20">
        <f>SUM(F2749:F2751)</f>
        <v>92000</v>
      </c>
      <c r="G2752" s="21" t="s">
        <v>2308</v>
      </c>
      <c r="H2752" s="21" t="s">
        <v>2400</v>
      </c>
    </row>
    <row r="2753" spans="2:8">
      <c r="B2753" s="18" t="s">
        <v>2305</v>
      </c>
      <c r="C2753" s="18" t="s">
        <v>2403</v>
      </c>
      <c r="D2753" s="18" t="s">
        <v>2306</v>
      </c>
      <c r="E2753" s="71" t="s">
        <v>2455</v>
      </c>
      <c r="F2753" s="79">
        <v>200</v>
      </c>
      <c r="G2753" s="21" t="s">
        <v>2308</v>
      </c>
      <c r="H2753" s="21" t="s">
        <v>2405</v>
      </c>
    </row>
    <row r="2754" spans="2:8">
      <c r="B2754" s="18" t="s">
        <v>2305</v>
      </c>
      <c r="C2754" s="86" t="s">
        <v>2406</v>
      </c>
      <c r="D2754" s="18" t="s">
        <v>2306</v>
      </c>
      <c r="E2754" s="87" t="s">
        <v>2456</v>
      </c>
      <c r="F2754" s="79">
        <v>2000</v>
      </c>
      <c r="G2754" s="21" t="s">
        <v>2308</v>
      </c>
      <c r="H2754" s="21" t="s">
        <v>2408</v>
      </c>
    </row>
    <row r="2755" spans="2:8">
      <c r="B2755" s="18" t="s">
        <v>2305</v>
      </c>
      <c r="C2755" s="86" t="s">
        <v>2409</v>
      </c>
      <c r="D2755" s="18" t="s">
        <v>2306</v>
      </c>
      <c r="E2755" s="87" t="s">
        <v>2457</v>
      </c>
      <c r="F2755" s="79">
        <v>1000</v>
      </c>
      <c r="G2755" s="21" t="s">
        <v>2308</v>
      </c>
      <c r="H2755" s="21" t="s">
        <v>2411</v>
      </c>
    </row>
    <row r="2756" spans="2:8">
      <c r="B2756" s="18" t="s">
        <v>2305</v>
      </c>
      <c r="C2756" s="86" t="s">
        <v>2412</v>
      </c>
      <c r="D2756" s="18" t="s">
        <v>2306</v>
      </c>
      <c r="E2756" s="87" t="s">
        <v>2458</v>
      </c>
      <c r="F2756" s="79">
        <v>1000</v>
      </c>
      <c r="G2756" s="21" t="s">
        <v>2308</v>
      </c>
      <c r="H2756" s="21" t="s">
        <v>2414</v>
      </c>
    </row>
    <row r="2757" spans="2:8">
      <c r="B2757" s="18" t="s">
        <v>2305</v>
      </c>
      <c r="C2757" s="86" t="s">
        <v>2415</v>
      </c>
      <c r="D2757" s="18" t="s">
        <v>2306</v>
      </c>
      <c r="E2757" s="87" t="s">
        <v>2459</v>
      </c>
      <c r="F2757" s="79">
        <v>1500</v>
      </c>
      <c r="G2757" s="21" t="s">
        <v>2308</v>
      </c>
      <c r="H2757" s="21" t="s">
        <v>2417</v>
      </c>
    </row>
    <row r="2758" spans="2:8">
      <c r="B2758" s="18" t="s">
        <v>2305</v>
      </c>
      <c r="C2758" s="86" t="s">
        <v>2442</v>
      </c>
      <c r="D2758" s="18" t="s">
        <v>2306</v>
      </c>
      <c r="E2758" s="87" t="s">
        <v>2460</v>
      </c>
      <c r="F2758" s="79">
        <v>5000</v>
      </c>
      <c r="G2758" s="21" t="s">
        <v>2308</v>
      </c>
      <c r="H2758" s="21" t="s">
        <v>2444</v>
      </c>
    </row>
    <row r="2759" spans="2:8">
      <c r="B2759" s="23" t="s">
        <v>2305</v>
      </c>
      <c r="C2759" s="88" t="s">
        <v>2421</v>
      </c>
      <c r="D2759" s="23" t="s">
        <v>2306</v>
      </c>
      <c r="E2759" s="89" t="s">
        <v>2461</v>
      </c>
      <c r="F2759" s="90">
        <v>1000</v>
      </c>
      <c r="G2759" s="21" t="s">
        <v>2308</v>
      </c>
      <c r="H2759" s="26" t="s">
        <v>2423</v>
      </c>
    </row>
    <row r="2760" spans="2:8" ht="11.7" thickBot="1">
      <c r="B2760" s="27"/>
      <c r="C2760" s="27"/>
      <c r="D2760" s="27"/>
      <c r="E2760" s="78" t="s">
        <v>2462</v>
      </c>
      <c r="F2760" s="57">
        <f>+SUM(F2752:F2759)</f>
        <v>103700</v>
      </c>
      <c r="G2760" s="46"/>
      <c r="H2760" s="46"/>
    </row>
    <row r="2761" spans="2:8" ht="11.7" thickBot="1">
      <c r="B2761" s="40"/>
      <c r="C2761" s="40"/>
      <c r="D2761" s="40"/>
      <c r="E2761" s="84"/>
      <c r="F2761" s="91"/>
      <c r="G2761" s="63"/>
      <c r="H2761" s="63"/>
    </row>
    <row r="2762" spans="2:8">
      <c r="B2762" s="33" t="s">
        <v>2310</v>
      </c>
      <c r="C2762" s="33" t="s">
        <v>2463</v>
      </c>
      <c r="D2762" s="33" t="s">
        <v>2311</v>
      </c>
      <c r="E2762" s="92" t="s">
        <v>2464</v>
      </c>
      <c r="F2762" s="76">
        <v>4591</v>
      </c>
      <c r="G2762" s="36" t="s">
        <v>2313</v>
      </c>
      <c r="H2762" s="36" t="s">
        <v>2465</v>
      </c>
    </row>
    <row r="2763" spans="2:8">
      <c r="B2763" s="18" t="s">
        <v>2310</v>
      </c>
      <c r="C2763" s="18" t="s">
        <v>2466</v>
      </c>
      <c r="D2763" s="18" t="s">
        <v>2311</v>
      </c>
      <c r="E2763" s="93" t="s">
        <v>2467</v>
      </c>
      <c r="F2763" s="70">
        <v>16</v>
      </c>
      <c r="G2763" s="21" t="s">
        <v>2313</v>
      </c>
      <c r="H2763" s="21" t="s">
        <v>2468</v>
      </c>
    </row>
    <row r="2764" spans="2:8">
      <c r="B2764" s="18" t="s">
        <v>2310</v>
      </c>
      <c r="C2764" s="18" t="s">
        <v>2469</v>
      </c>
      <c r="D2764" s="18" t="s">
        <v>2311</v>
      </c>
      <c r="E2764" s="93" t="s">
        <v>2470</v>
      </c>
      <c r="F2764" s="70">
        <v>351</v>
      </c>
      <c r="G2764" s="21" t="s">
        <v>2313</v>
      </c>
      <c r="H2764" s="21" t="s">
        <v>2471</v>
      </c>
    </row>
    <row r="2765" spans="2:8">
      <c r="B2765" s="18" t="s">
        <v>2310</v>
      </c>
      <c r="C2765" s="18" t="s">
        <v>2472</v>
      </c>
      <c r="D2765" s="18" t="s">
        <v>2311</v>
      </c>
      <c r="E2765" s="93" t="s">
        <v>2473</v>
      </c>
      <c r="F2765" s="70">
        <v>381</v>
      </c>
      <c r="G2765" s="21" t="s">
        <v>2313</v>
      </c>
      <c r="H2765" s="21" t="s">
        <v>2474</v>
      </c>
    </row>
    <row r="2766" spans="2:8">
      <c r="B2766" s="18" t="s">
        <v>2310</v>
      </c>
      <c r="C2766" s="18" t="s">
        <v>2475</v>
      </c>
      <c r="D2766" s="18" t="s">
        <v>2311</v>
      </c>
      <c r="E2766" s="93" t="s">
        <v>2476</v>
      </c>
      <c r="F2766" s="70">
        <v>32</v>
      </c>
      <c r="G2766" s="21" t="s">
        <v>2313</v>
      </c>
      <c r="H2766" s="21" t="s">
        <v>2477</v>
      </c>
    </row>
    <row r="2767" spans="2:8">
      <c r="B2767" s="18" t="s">
        <v>2310</v>
      </c>
      <c r="C2767" s="18" t="s">
        <v>2478</v>
      </c>
      <c r="D2767" s="18" t="s">
        <v>2311</v>
      </c>
      <c r="E2767" s="82" t="s">
        <v>2479</v>
      </c>
      <c r="F2767" s="70">
        <v>674</v>
      </c>
      <c r="G2767" s="21" t="s">
        <v>2313</v>
      </c>
      <c r="H2767" s="21" t="s">
        <v>2480</v>
      </c>
    </row>
    <row r="2768" spans="2:8">
      <c r="B2768" s="18" t="s">
        <v>2310</v>
      </c>
      <c r="C2768" s="18" t="s">
        <v>2481</v>
      </c>
      <c r="D2768" s="18" t="s">
        <v>2311</v>
      </c>
      <c r="E2768" s="93" t="s">
        <v>2482</v>
      </c>
      <c r="F2768" s="70">
        <v>23</v>
      </c>
      <c r="G2768" s="21" t="s">
        <v>2313</v>
      </c>
      <c r="H2768" s="21" t="s">
        <v>2483</v>
      </c>
    </row>
    <row r="2769" spans="2:8">
      <c r="B2769" s="18"/>
      <c r="C2769" s="18"/>
      <c r="D2769" s="18"/>
      <c r="E2769" s="94" t="s">
        <v>2427</v>
      </c>
      <c r="F2769" s="70"/>
      <c r="G2769" s="30"/>
      <c r="H2769" s="30"/>
    </row>
    <row r="2770" spans="2:8">
      <c r="B2770" s="18" t="s">
        <v>2310</v>
      </c>
      <c r="C2770" s="18" t="s">
        <v>2398</v>
      </c>
      <c r="D2770" s="18" t="s">
        <v>2311</v>
      </c>
      <c r="E2770" s="95" t="s">
        <v>2429</v>
      </c>
      <c r="F2770" s="70">
        <v>150045</v>
      </c>
      <c r="G2770" s="21" t="s">
        <v>2313</v>
      </c>
      <c r="H2770" s="21" t="s">
        <v>2400</v>
      </c>
    </row>
    <row r="2771" spans="2:8">
      <c r="B2771" s="18" t="s">
        <v>2310</v>
      </c>
      <c r="C2771" s="18" t="s">
        <v>2398</v>
      </c>
      <c r="D2771" s="18" t="s">
        <v>2311</v>
      </c>
      <c r="E2771" s="93" t="s">
        <v>2484</v>
      </c>
      <c r="F2771" s="20">
        <f>SUM(F2770)</f>
        <v>150045</v>
      </c>
      <c r="G2771" s="21" t="s">
        <v>2313</v>
      </c>
      <c r="H2771" s="21" t="s">
        <v>2400</v>
      </c>
    </row>
    <row r="2772" spans="2:8">
      <c r="B2772" s="18" t="s">
        <v>2310</v>
      </c>
      <c r="C2772" s="18" t="s">
        <v>2485</v>
      </c>
      <c r="D2772" s="18" t="s">
        <v>2311</v>
      </c>
      <c r="E2772" s="82" t="s">
        <v>2486</v>
      </c>
      <c r="F2772" s="70">
        <v>69</v>
      </c>
      <c r="G2772" s="21" t="s">
        <v>2313</v>
      </c>
      <c r="H2772" s="21" t="s">
        <v>2487</v>
      </c>
    </row>
    <row r="2773" spans="2:8">
      <c r="B2773" s="18" t="s">
        <v>2310</v>
      </c>
      <c r="C2773" s="18" t="s">
        <v>2436</v>
      </c>
      <c r="D2773" s="18" t="s">
        <v>2311</v>
      </c>
      <c r="E2773" s="82" t="s">
        <v>2488</v>
      </c>
      <c r="F2773" s="70">
        <v>2000</v>
      </c>
      <c r="G2773" s="21" t="s">
        <v>2313</v>
      </c>
      <c r="H2773" s="21" t="s">
        <v>2438</v>
      </c>
    </row>
    <row r="2774" spans="2:8">
      <c r="B2774" s="23" t="s">
        <v>2310</v>
      </c>
      <c r="C2774" s="23" t="s">
        <v>2409</v>
      </c>
      <c r="D2774" s="23" t="s">
        <v>2311</v>
      </c>
      <c r="E2774" s="83" t="s">
        <v>2489</v>
      </c>
      <c r="F2774" s="59">
        <v>8793</v>
      </c>
      <c r="G2774" s="21" t="s">
        <v>2313</v>
      </c>
      <c r="H2774" s="26" t="s">
        <v>2411</v>
      </c>
    </row>
    <row r="2775" spans="2:8" ht="11.7" thickBot="1">
      <c r="B2775" s="27"/>
      <c r="C2775" s="27"/>
      <c r="D2775" s="27"/>
      <c r="E2775" s="78" t="s">
        <v>2314</v>
      </c>
      <c r="F2775" s="57">
        <f>SUM(F2762:F2768)+SUM(F2771:F2774)</f>
        <v>166975</v>
      </c>
      <c r="G2775" s="46"/>
      <c r="H2775" s="46"/>
    </row>
    <row r="2776" spans="2:8" ht="11.7" thickBot="1">
      <c r="B2776" s="40"/>
      <c r="C2776" s="40"/>
      <c r="D2776" s="40"/>
      <c r="E2776" s="84"/>
      <c r="F2776" s="91"/>
      <c r="G2776" s="63"/>
      <c r="H2776" s="63"/>
    </row>
    <row r="2777" spans="2:8">
      <c r="B2777" s="18"/>
      <c r="C2777" s="18"/>
      <c r="D2777" s="18"/>
      <c r="E2777" s="94" t="s">
        <v>2427</v>
      </c>
      <c r="F2777" s="70"/>
      <c r="G2777" s="30"/>
      <c r="H2777" s="30"/>
    </row>
    <row r="2778" spans="2:8">
      <c r="B2778" s="18" t="s">
        <v>2315</v>
      </c>
      <c r="C2778" s="18" t="s">
        <v>2398</v>
      </c>
      <c r="D2778" s="18" t="s">
        <v>2316</v>
      </c>
      <c r="E2778" s="95" t="s">
        <v>2429</v>
      </c>
      <c r="F2778" s="70">
        <v>139748</v>
      </c>
      <c r="G2778" s="21" t="s">
        <v>2318</v>
      </c>
      <c r="H2778" s="21" t="s">
        <v>2400</v>
      </c>
    </row>
    <row r="2779" spans="2:8">
      <c r="B2779" s="18" t="s">
        <v>2315</v>
      </c>
      <c r="C2779" s="18" t="s">
        <v>2398</v>
      </c>
      <c r="D2779" s="18" t="s">
        <v>2316</v>
      </c>
      <c r="E2779" s="93" t="s">
        <v>2490</v>
      </c>
      <c r="F2779" s="20">
        <f>SUM(F2778)</f>
        <v>139748</v>
      </c>
      <c r="G2779" s="21" t="s">
        <v>2318</v>
      </c>
      <c r="H2779" s="21" t="s">
        <v>2400</v>
      </c>
    </row>
    <row r="2780" spans="2:8">
      <c r="B2780" s="23" t="s">
        <v>2315</v>
      </c>
      <c r="C2780" s="23" t="s">
        <v>2436</v>
      </c>
      <c r="D2780" s="23" t="s">
        <v>2316</v>
      </c>
      <c r="E2780" s="83" t="s">
        <v>2488</v>
      </c>
      <c r="F2780" s="59">
        <v>5000</v>
      </c>
      <c r="G2780" s="26" t="s">
        <v>2318</v>
      </c>
      <c r="H2780" s="26" t="s">
        <v>2438</v>
      </c>
    </row>
    <row r="2781" spans="2:8" ht="11.7" thickBot="1">
      <c r="B2781" s="27"/>
      <c r="C2781" s="27"/>
      <c r="D2781" s="27"/>
      <c r="E2781" s="78" t="s">
        <v>2319</v>
      </c>
      <c r="F2781" s="57">
        <f>SUM(F2779:F2780)</f>
        <v>144748</v>
      </c>
      <c r="G2781" s="46"/>
      <c r="H2781" s="46"/>
    </row>
    <row r="2782" spans="2:8" ht="11.7" thickBot="1">
      <c r="B2782" s="18"/>
      <c r="C2782" s="18"/>
      <c r="D2782" s="18"/>
      <c r="E2782" s="74"/>
      <c r="F2782" s="20"/>
      <c r="G2782" s="30"/>
      <c r="H2782" s="30"/>
    </row>
    <row r="2783" spans="2:8">
      <c r="B2783" s="33" t="s">
        <v>2320</v>
      </c>
      <c r="C2783" s="33" t="s">
        <v>2463</v>
      </c>
      <c r="D2783" s="33" t="s">
        <v>2322</v>
      </c>
      <c r="E2783" s="92" t="s">
        <v>2464</v>
      </c>
      <c r="F2783" s="76">
        <v>71931</v>
      </c>
      <c r="G2783" s="36" t="s">
        <v>2324</v>
      </c>
      <c r="H2783" s="36" t="s">
        <v>2465</v>
      </c>
    </row>
    <row r="2784" spans="2:8">
      <c r="B2784" s="18" t="s">
        <v>2320</v>
      </c>
      <c r="C2784" s="18" t="s">
        <v>2466</v>
      </c>
      <c r="D2784" s="18" t="s">
        <v>2322</v>
      </c>
      <c r="E2784" s="93" t="s">
        <v>2467</v>
      </c>
      <c r="F2784" s="70">
        <v>252</v>
      </c>
      <c r="G2784" s="21" t="s">
        <v>2324</v>
      </c>
      <c r="H2784" s="21" t="s">
        <v>2468</v>
      </c>
    </row>
    <row r="2785" spans="2:8">
      <c r="B2785" s="18" t="s">
        <v>2320</v>
      </c>
      <c r="C2785" s="18" t="s">
        <v>2469</v>
      </c>
      <c r="D2785" s="18" t="s">
        <v>2322</v>
      </c>
      <c r="E2785" s="93" t="s">
        <v>2470</v>
      </c>
      <c r="F2785" s="70">
        <v>5503</v>
      </c>
      <c r="G2785" s="21" t="s">
        <v>2324</v>
      </c>
      <c r="H2785" s="21" t="s">
        <v>2471</v>
      </c>
    </row>
    <row r="2786" spans="2:8">
      <c r="B2786" s="18" t="s">
        <v>2320</v>
      </c>
      <c r="C2786" s="18" t="s">
        <v>2472</v>
      </c>
      <c r="D2786" s="18" t="s">
        <v>2322</v>
      </c>
      <c r="E2786" s="93" t="s">
        <v>2473</v>
      </c>
      <c r="F2786" s="70">
        <v>5971</v>
      </c>
      <c r="G2786" s="21" t="s">
        <v>2324</v>
      </c>
      <c r="H2786" s="21" t="s">
        <v>2474</v>
      </c>
    </row>
    <row r="2787" spans="2:8">
      <c r="B2787" s="18" t="s">
        <v>2320</v>
      </c>
      <c r="C2787" s="18" t="s">
        <v>2475</v>
      </c>
      <c r="D2787" s="18" t="s">
        <v>2322</v>
      </c>
      <c r="E2787" s="93" t="s">
        <v>2476</v>
      </c>
      <c r="F2787" s="70">
        <v>504</v>
      </c>
      <c r="G2787" s="21" t="s">
        <v>2324</v>
      </c>
      <c r="H2787" s="21" t="s">
        <v>2477</v>
      </c>
    </row>
    <row r="2788" spans="2:8">
      <c r="B2788" s="18" t="s">
        <v>2320</v>
      </c>
      <c r="C2788" s="18" t="s">
        <v>2478</v>
      </c>
      <c r="D2788" s="18" t="s">
        <v>2322</v>
      </c>
      <c r="E2788" s="82" t="s">
        <v>2479</v>
      </c>
      <c r="F2788" s="70">
        <v>10559</v>
      </c>
      <c r="G2788" s="21" t="s">
        <v>2324</v>
      </c>
      <c r="H2788" s="21" t="s">
        <v>2480</v>
      </c>
    </row>
    <row r="2789" spans="2:8">
      <c r="B2789" s="18" t="s">
        <v>2320</v>
      </c>
      <c r="C2789" s="18" t="s">
        <v>2481</v>
      </c>
      <c r="D2789" s="18" t="s">
        <v>2322</v>
      </c>
      <c r="E2789" s="93" t="s">
        <v>2482</v>
      </c>
      <c r="F2789" s="70">
        <v>358</v>
      </c>
      <c r="G2789" s="21" t="s">
        <v>2324</v>
      </c>
      <c r="H2789" s="21" t="s">
        <v>2483</v>
      </c>
    </row>
    <row r="2790" spans="2:8">
      <c r="B2790" s="18"/>
      <c r="C2790" s="18"/>
      <c r="D2790" s="18"/>
      <c r="E2790" s="94" t="s">
        <v>2427</v>
      </c>
      <c r="F2790" s="70"/>
      <c r="G2790" s="30"/>
      <c r="H2790" s="30"/>
    </row>
    <row r="2791" spans="2:8">
      <c r="B2791" s="18" t="s">
        <v>2320</v>
      </c>
      <c r="C2791" s="18" t="s">
        <v>2398</v>
      </c>
      <c r="D2791" s="18" t="s">
        <v>2322</v>
      </c>
      <c r="E2791" s="95" t="s">
        <v>2429</v>
      </c>
      <c r="F2791" s="70">
        <v>388956</v>
      </c>
      <c r="G2791" s="21" t="s">
        <v>2324</v>
      </c>
      <c r="H2791" s="21" t="s">
        <v>2400</v>
      </c>
    </row>
    <row r="2792" spans="2:8">
      <c r="B2792" s="18" t="s">
        <v>2320</v>
      </c>
      <c r="C2792" s="18" t="s">
        <v>2398</v>
      </c>
      <c r="D2792" s="18" t="s">
        <v>2322</v>
      </c>
      <c r="E2792" s="93" t="s">
        <v>2491</v>
      </c>
      <c r="F2792" s="20">
        <f>SUM(F2791)</f>
        <v>388956</v>
      </c>
      <c r="G2792" s="21" t="s">
        <v>2324</v>
      </c>
      <c r="H2792" s="21" t="s">
        <v>2400</v>
      </c>
    </row>
    <row r="2793" spans="2:8">
      <c r="B2793" s="23" t="s">
        <v>2320</v>
      </c>
      <c r="C2793" s="23" t="s">
        <v>2485</v>
      </c>
      <c r="D2793" s="23" t="s">
        <v>2322</v>
      </c>
      <c r="E2793" s="83" t="s">
        <v>2486</v>
      </c>
      <c r="F2793" s="59">
        <v>1079</v>
      </c>
      <c r="G2793" s="21" t="s">
        <v>2324</v>
      </c>
      <c r="H2793" s="26" t="s">
        <v>2487</v>
      </c>
    </row>
    <row r="2794" spans="2:8" ht="11.7" thickBot="1">
      <c r="B2794" s="27"/>
      <c r="C2794" s="27"/>
      <c r="D2794" s="27"/>
      <c r="E2794" s="78" t="s">
        <v>2326</v>
      </c>
      <c r="F2794" s="57">
        <f>SUM(F2783:F2789)+SUM(F2792:F2793)</f>
        <v>485113</v>
      </c>
      <c r="G2794" s="46"/>
      <c r="H2794" s="46"/>
    </row>
    <row r="2795" spans="2:8" ht="11.7" thickBot="1">
      <c r="B2795" s="40"/>
      <c r="C2795" s="40"/>
      <c r="D2795" s="40"/>
      <c r="E2795" s="84"/>
      <c r="F2795" s="91"/>
      <c r="G2795" s="63"/>
      <c r="H2795" s="63"/>
    </row>
    <row r="2796" spans="2:8">
      <c r="B2796" s="18"/>
      <c r="C2796" s="18"/>
      <c r="D2796" s="18"/>
      <c r="E2796" s="94" t="s">
        <v>2427</v>
      </c>
      <c r="F2796" s="70"/>
      <c r="G2796" s="30"/>
      <c r="H2796" s="30"/>
    </row>
    <row r="2797" spans="2:8">
      <c r="B2797" s="18" t="s">
        <v>2327</v>
      </c>
      <c r="C2797" s="18" t="s">
        <v>2398</v>
      </c>
      <c r="D2797" s="18" t="s">
        <v>2322</v>
      </c>
      <c r="E2797" s="95" t="s">
        <v>2401</v>
      </c>
      <c r="F2797" s="70">
        <v>60000</v>
      </c>
      <c r="G2797" s="21" t="s">
        <v>2330</v>
      </c>
      <c r="H2797" s="21" t="s">
        <v>2400</v>
      </c>
    </row>
    <row r="2798" spans="2:8">
      <c r="B2798" s="23" t="s">
        <v>2327</v>
      </c>
      <c r="C2798" s="23" t="s">
        <v>2398</v>
      </c>
      <c r="D2798" s="23" t="s">
        <v>2322</v>
      </c>
      <c r="E2798" s="96" t="s">
        <v>2492</v>
      </c>
      <c r="F2798" s="25">
        <f>SUM(F2797)</f>
        <v>60000</v>
      </c>
      <c r="G2798" s="26" t="s">
        <v>2330</v>
      </c>
      <c r="H2798" s="21" t="s">
        <v>2400</v>
      </c>
    </row>
    <row r="2799" spans="2:8" ht="11.7" thickBot="1">
      <c r="B2799" s="27"/>
      <c r="C2799" s="27"/>
      <c r="D2799" s="27"/>
      <c r="E2799" s="97" t="s">
        <v>2331</v>
      </c>
      <c r="F2799" s="57">
        <f>F2798</f>
        <v>60000</v>
      </c>
      <c r="G2799" s="46"/>
      <c r="H2799" s="46"/>
    </row>
    <row r="2800" spans="2:8" ht="11.7" thickBot="1">
      <c r="B2800" s="40"/>
      <c r="C2800" s="40"/>
      <c r="D2800" s="40"/>
      <c r="E2800" s="84"/>
      <c r="F2800" s="85"/>
      <c r="G2800" s="63"/>
      <c r="H2800" s="63"/>
    </row>
    <row r="2801" spans="2:8">
      <c r="B2801" s="18"/>
      <c r="C2801" s="18"/>
      <c r="D2801" s="18"/>
      <c r="E2801" s="98" t="s">
        <v>2427</v>
      </c>
      <c r="F2801" s="79"/>
      <c r="G2801" s="30"/>
      <c r="H2801" s="30"/>
    </row>
    <row r="2802" spans="2:8">
      <c r="B2802" s="18" t="s">
        <v>2493</v>
      </c>
      <c r="C2802" s="18" t="s">
        <v>2398</v>
      </c>
      <c r="D2802" s="99" t="s">
        <v>2494</v>
      </c>
      <c r="E2802" s="74" t="s">
        <v>2429</v>
      </c>
      <c r="F2802" s="70">
        <f>2*365*49</f>
        <v>35770</v>
      </c>
      <c r="G2802" s="21" t="s">
        <v>2495</v>
      </c>
      <c r="H2802" s="21" t="s">
        <v>2400</v>
      </c>
    </row>
    <row r="2803" spans="2:8">
      <c r="B2803" s="23" t="s">
        <v>2493</v>
      </c>
      <c r="C2803" s="100" t="s">
        <v>2398</v>
      </c>
      <c r="D2803" s="23" t="s">
        <v>2494</v>
      </c>
      <c r="E2803" s="83" t="s">
        <v>2496</v>
      </c>
      <c r="F2803" s="25">
        <f>SUM(F2801:F2802)</f>
        <v>35770</v>
      </c>
      <c r="G2803" s="26" t="s">
        <v>2495</v>
      </c>
      <c r="H2803" s="21" t="s">
        <v>2400</v>
      </c>
    </row>
    <row r="2804" spans="2:8" ht="11.7" thickBot="1">
      <c r="B2804" s="27"/>
      <c r="C2804" s="27"/>
      <c r="D2804" s="27"/>
      <c r="E2804" s="78" t="s">
        <v>2497</v>
      </c>
      <c r="F2804" s="57">
        <f>+F2803</f>
        <v>35770</v>
      </c>
      <c r="G2804" s="46"/>
      <c r="H2804" s="46"/>
    </row>
    <row r="2805" spans="2:8">
      <c r="B2805" s="18"/>
      <c r="C2805" s="18"/>
      <c r="D2805" s="18"/>
      <c r="E2805" s="101" t="s">
        <v>2498</v>
      </c>
      <c r="F2805" s="79"/>
      <c r="G2805" s="30"/>
      <c r="H2805" s="30"/>
    </row>
    <row r="2806" spans="2:8">
      <c r="B2806" s="18"/>
      <c r="C2806" s="18"/>
      <c r="D2806" s="18"/>
      <c r="E2806" s="102" t="s">
        <v>2499</v>
      </c>
      <c r="F2806" s="79"/>
      <c r="G2806" s="30"/>
      <c r="H2806" s="30"/>
    </row>
    <row r="2807" spans="2:8" ht="11.7" thickBot="1">
      <c r="B2807" s="27"/>
      <c r="C2807" s="27"/>
      <c r="D2807" s="27"/>
      <c r="E2807" s="103" t="s">
        <v>2500</v>
      </c>
      <c r="F2807" s="104"/>
      <c r="G2807" s="46"/>
      <c r="H2807" s="46"/>
    </row>
    <row r="2808" spans="2:8">
      <c r="B2808" s="18" t="s">
        <v>2501</v>
      </c>
      <c r="C2808" s="18" t="s">
        <v>2398</v>
      </c>
      <c r="D2808" s="18" t="s">
        <v>2494</v>
      </c>
      <c r="E2808" s="105" t="s">
        <v>2429</v>
      </c>
      <c r="F2808" s="70">
        <f>24*365*133</f>
        <v>1165080</v>
      </c>
      <c r="G2808" s="21" t="s">
        <v>2495</v>
      </c>
      <c r="H2808" s="21" t="s">
        <v>2400</v>
      </c>
    </row>
    <row r="2809" spans="2:8">
      <c r="B2809" s="23" t="s">
        <v>2501</v>
      </c>
      <c r="C2809" s="23" t="s">
        <v>2398</v>
      </c>
      <c r="D2809" s="23" t="s">
        <v>2494</v>
      </c>
      <c r="E2809" s="83" t="s">
        <v>2496</v>
      </c>
      <c r="F2809" s="25">
        <f>SUM(F2808:F2808)</f>
        <v>1165080</v>
      </c>
      <c r="G2809" s="26" t="s">
        <v>2495</v>
      </c>
      <c r="H2809" s="21" t="s">
        <v>2400</v>
      </c>
    </row>
    <row r="2810" spans="2:8" ht="11.7" thickBot="1">
      <c r="B2810" s="27" t="s">
        <v>2501</v>
      </c>
      <c r="C2810" s="27"/>
      <c r="D2810" s="27"/>
      <c r="E2810" s="106" t="s">
        <v>2502</v>
      </c>
      <c r="F2810" s="57">
        <f>+F2809</f>
        <v>1165080</v>
      </c>
      <c r="G2810" s="46"/>
      <c r="H2810" s="46"/>
    </row>
    <row r="2811" spans="2:8">
      <c r="B2811" s="18"/>
      <c r="C2811" s="18"/>
      <c r="D2811" s="18"/>
      <c r="E2811" s="101" t="s">
        <v>2503</v>
      </c>
      <c r="F2811" s="79"/>
      <c r="G2811" s="30"/>
      <c r="H2811" s="30"/>
    </row>
    <row r="2812" spans="2:8">
      <c r="B2812" s="18"/>
      <c r="C2812" s="18"/>
      <c r="D2812" s="18"/>
      <c r="E2812" s="107" t="s">
        <v>2504</v>
      </c>
      <c r="F2812" s="79"/>
      <c r="G2812" s="30"/>
      <c r="H2812" s="30"/>
    </row>
    <row r="2813" spans="2:8" ht="11.7" thickBot="1">
      <c r="B2813" s="18"/>
      <c r="C2813" s="18"/>
      <c r="D2813" s="18"/>
      <c r="E2813" s="102" t="s">
        <v>2505</v>
      </c>
      <c r="F2813" s="79"/>
      <c r="G2813" s="30"/>
      <c r="H2813" s="30"/>
    </row>
    <row r="2814" spans="2:8">
      <c r="B2814" s="33" t="s">
        <v>2506</v>
      </c>
      <c r="C2814" s="33" t="s">
        <v>2463</v>
      </c>
      <c r="D2814" s="33" t="s">
        <v>2494</v>
      </c>
      <c r="E2814" s="92" t="s">
        <v>2507</v>
      </c>
      <c r="F2814" s="76">
        <v>390956</v>
      </c>
      <c r="G2814" s="36" t="s">
        <v>2333</v>
      </c>
      <c r="H2814" s="36" t="s">
        <v>2465</v>
      </c>
    </row>
    <row r="2815" spans="2:8">
      <c r="B2815" s="18" t="s">
        <v>2506</v>
      </c>
      <c r="C2815" s="18" t="s">
        <v>2508</v>
      </c>
      <c r="D2815" s="18" t="s">
        <v>2494</v>
      </c>
      <c r="E2815" s="108" t="s">
        <v>2509</v>
      </c>
      <c r="F2815" s="70">
        <v>1000</v>
      </c>
      <c r="G2815" s="21" t="s">
        <v>2333</v>
      </c>
      <c r="H2815" s="21" t="s">
        <v>2510</v>
      </c>
    </row>
    <row r="2816" spans="2:8">
      <c r="B2816" s="18" t="s">
        <v>2506</v>
      </c>
      <c r="C2816" s="18" t="s">
        <v>2466</v>
      </c>
      <c r="D2816" s="18" t="s">
        <v>2494</v>
      </c>
      <c r="E2816" s="109" t="s">
        <v>2511</v>
      </c>
      <c r="F2816" s="70">
        <v>1371</v>
      </c>
      <c r="G2816" s="21" t="s">
        <v>2333</v>
      </c>
      <c r="H2816" s="21" t="s">
        <v>2468</v>
      </c>
    </row>
    <row r="2817" spans="2:8">
      <c r="B2817" s="18" t="s">
        <v>2506</v>
      </c>
      <c r="C2817" s="18" t="s">
        <v>2469</v>
      </c>
      <c r="D2817" s="18" t="s">
        <v>2494</v>
      </c>
      <c r="E2817" s="109" t="s">
        <v>2512</v>
      </c>
      <c r="F2817" s="70">
        <v>29986</v>
      </c>
      <c r="G2817" s="21" t="s">
        <v>2333</v>
      </c>
      <c r="H2817" s="21" t="s">
        <v>2471</v>
      </c>
    </row>
    <row r="2818" spans="2:8">
      <c r="B2818" s="18" t="s">
        <v>2506</v>
      </c>
      <c r="C2818" s="18" t="s">
        <v>2472</v>
      </c>
      <c r="D2818" s="18" t="s">
        <v>2494</v>
      </c>
      <c r="E2818" s="109" t="s">
        <v>2513</v>
      </c>
      <c r="F2818" s="70">
        <v>32533</v>
      </c>
      <c r="G2818" s="21" t="s">
        <v>2333</v>
      </c>
      <c r="H2818" s="21" t="s">
        <v>2474</v>
      </c>
    </row>
    <row r="2819" spans="2:8">
      <c r="B2819" s="18" t="s">
        <v>2506</v>
      </c>
      <c r="C2819" s="18" t="s">
        <v>2475</v>
      </c>
      <c r="D2819" s="18" t="s">
        <v>2494</v>
      </c>
      <c r="E2819" s="109" t="s">
        <v>2514</v>
      </c>
      <c r="F2819" s="70">
        <v>2744</v>
      </c>
      <c r="G2819" s="21" t="s">
        <v>2333</v>
      </c>
      <c r="H2819" s="21" t="s">
        <v>2477</v>
      </c>
    </row>
    <row r="2820" spans="2:8">
      <c r="B2820" s="18" t="s">
        <v>2506</v>
      </c>
      <c r="C2820" s="18" t="s">
        <v>2478</v>
      </c>
      <c r="D2820" s="18" t="s">
        <v>2494</v>
      </c>
      <c r="E2820" s="108" t="s">
        <v>2515</v>
      </c>
      <c r="F2820" s="70">
        <v>64590</v>
      </c>
      <c r="G2820" s="21" t="s">
        <v>2333</v>
      </c>
      <c r="H2820" s="21" t="s">
        <v>2480</v>
      </c>
    </row>
    <row r="2821" spans="2:8">
      <c r="B2821" s="18" t="s">
        <v>2506</v>
      </c>
      <c r="C2821" s="18" t="s">
        <v>2481</v>
      </c>
      <c r="D2821" s="18" t="s">
        <v>2494</v>
      </c>
      <c r="E2821" s="109" t="s">
        <v>2516</v>
      </c>
      <c r="F2821" s="70">
        <v>1952</v>
      </c>
      <c r="G2821" s="21" t="s">
        <v>2333</v>
      </c>
      <c r="H2821" s="21" t="s">
        <v>2483</v>
      </c>
    </row>
    <row r="2822" spans="2:8">
      <c r="B2822" s="18"/>
      <c r="C2822" s="18"/>
      <c r="D2822" s="18" t="s">
        <v>2517</v>
      </c>
      <c r="E2822" s="110" t="s">
        <v>2427</v>
      </c>
      <c r="F2822" s="70"/>
      <c r="G2822" s="30"/>
      <c r="H2822" s="30"/>
    </row>
    <row r="2823" spans="2:8">
      <c r="B2823" s="18" t="s">
        <v>2506</v>
      </c>
      <c r="C2823" s="18" t="s">
        <v>2398</v>
      </c>
      <c r="D2823" s="99" t="s">
        <v>2518</v>
      </c>
      <c r="E2823" s="105" t="s">
        <v>2519</v>
      </c>
      <c r="F2823" s="70">
        <f>1071415*1.05</f>
        <v>1124985.75</v>
      </c>
      <c r="G2823" s="21" t="s">
        <v>2333</v>
      </c>
      <c r="H2823" s="21" t="s">
        <v>2400</v>
      </c>
    </row>
    <row r="2824" spans="2:8">
      <c r="B2824" s="18" t="s">
        <v>2506</v>
      </c>
      <c r="C2824" s="18" t="s">
        <v>2398</v>
      </c>
      <c r="D2824" s="99" t="s">
        <v>2518</v>
      </c>
      <c r="E2824" s="71" t="s">
        <v>2520</v>
      </c>
      <c r="F2824" s="20">
        <f>SUM(F2823)</f>
        <v>1124985.75</v>
      </c>
      <c r="G2824" s="21" t="s">
        <v>2333</v>
      </c>
      <c r="H2824" s="21" t="s">
        <v>2400</v>
      </c>
    </row>
    <row r="2825" spans="2:8">
      <c r="B2825" s="18"/>
      <c r="C2825" s="18"/>
      <c r="D2825" s="18" t="s">
        <v>2517</v>
      </c>
      <c r="E2825" s="110" t="s">
        <v>2427</v>
      </c>
      <c r="F2825" s="70"/>
      <c r="G2825" s="30"/>
      <c r="H2825" s="30"/>
    </row>
    <row r="2826" spans="2:8">
      <c r="B2826" s="18" t="s">
        <v>2506</v>
      </c>
      <c r="C2826" s="18" t="s">
        <v>2398</v>
      </c>
      <c r="D2826" s="18" t="s">
        <v>2494</v>
      </c>
      <c r="E2826" s="69" t="s">
        <v>2399</v>
      </c>
      <c r="F2826" s="70">
        <v>7000</v>
      </c>
      <c r="G2826" s="21" t="s">
        <v>2333</v>
      </c>
      <c r="H2826" s="21" t="s">
        <v>2400</v>
      </c>
    </row>
    <row r="2827" spans="2:8">
      <c r="B2827" s="18" t="s">
        <v>2506</v>
      </c>
      <c r="C2827" s="18" t="s">
        <v>2398</v>
      </c>
      <c r="D2827" s="18" t="s">
        <v>2494</v>
      </c>
      <c r="E2827" s="105" t="s">
        <v>2401</v>
      </c>
      <c r="F2827" s="70">
        <v>415000</v>
      </c>
      <c r="G2827" s="21" t="s">
        <v>2333</v>
      </c>
      <c r="H2827" s="21" t="s">
        <v>2400</v>
      </c>
    </row>
    <row r="2828" spans="2:8">
      <c r="B2828" s="18" t="s">
        <v>2506</v>
      </c>
      <c r="C2828" s="18" t="s">
        <v>2398</v>
      </c>
      <c r="D2828" s="18" t="s">
        <v>2494</v>
      </c>
      <c r="E2828" s="105" t="s">
        <v>2521</v>
      </c>
      <c r="F2828" s="70">
        <v>15500</v>
      </c>
      <c r="G2828" s="21" t="s">
        <v>2333</v>
      </c>
      <c r="H2828" s="21" t="s">
        <v>2400</v>
      </c>
    </row>
    <row r="2829" spans="2:8">
      <c r="B2829" s="18" t="s">
        <v>2506</v>
      </c>
      <c r="C2829" s="18" t="s">
        <v>2398</v>
      </c>
      <c r="D2829" s="18" t="s">
        <v>2494</v>
      </c>
      <c r="E2829" s="82" t="s">
        <v>2496</v>
      </c>
      <c r="F2829" s="20">
        <f>SUM(F2826:F2828)</f>
        <v>437500</v>
      </c>
      <c r="G2829" s="21" t="s">
        <v>2333</v>
      </c>
      <c r="H2829" s="21" t="s">
        <v>2400</v>
      </c>
    </row>
    <row r="2830" spans="2:8">
      <c r="B2830" s="18"/>
      <c r="C2830" s="18"/>
      <c r="D2830" s="18" t="s">
        <v>2517</v>
      </c>
      <c r="E2830" s="110" t="s">
        <v>2427</v>
      </c>
      <c r="F2830" s="70"/>
      <c r="G2830" s="30"/>
      <c r="H2830" s="30"/>
    </row>
    <row r="2831" spans="2:8">
      <c r="B2831" s="18" t="s">
        <v>2506</v>
      </c>
      <c r="C2831" s="18" t="s">
        <v>2398</v>
      </c>
      <c r="D2831" s="18" t="s">
        <v>2522</v>
      </c>
      <c r="E2831" s="105" t="s">
        <v>2523</v>
      </c>
      <c r="F2831" s="70">
        <v>100488</v>
      </c>
      <c r="G2831" s="21" t="s">
        <v>2333</v>
      </c>
      <c r="H2831" s="21" t="s">
        <v>2400</v>
      </c>
    </row>
    <row r="2832" spans="2:8">
      <c r="B2832" s="18" t="s">
        <v>2506</v>
      </c>
      <c r="C2832" s="18" t="s">
        <v>2398</v>
      </c>
      <c r="D2832" s="18" t="s">
        <v>2522</v>
      </c>
      <c r="E2832" s="71" t="s">
        <v>2524</v>
      </c>
      <c r="F2832" s="20">
        <f>SUM(F2831)</f>
        <v>100488</v>
      </c>
      <c r="G2832" s="21" t="s">
        <v>2333</v>
      </c>
      <c r="H2832" s="21" t="s">
        <v>2400</v>
      </c>
    </row>
    <row r="2833" spans="2:8">
      <c r="B2833" s="18" t="s">
        <v>2506</v>
      </c>
      <c r="C2833" s="18" t="s">
        <v>2525</v>
      </c>
      <c r="D2833" s="18" t="s">
        <v>2494</v>
      </c>
      <c r="E2833" s="82" t="s">
        <v>2526</v>
      </c>
      <c r="F2833" s="70">
        <v>5000</v>
      </c>
      <c r="G2833" s="21" t="s">
        <v>2333</v>
      </c>
      <c r="H2833" s="21" t="s">
        <v>2527</v>
      </c>
    </row>
    <row r="2834" spans="2:8">
      <c r="B2834" s="18" t="s">
        <v>2506</v>
      </c>
      <c r="C2834" s="18" t="s">
        <v>2403</v>
      </c>
      <c r="D2834" s="18" t="s">
        <v>2494</v>
      </c>
      <c r="E2834" s="82" t="s">
        <v>2528</v>
      </c>
      <c r="F2834" s="70">
        <v>1000</v>
      </c>
      <c r="G2834" s="21" t="s">
        <v>2333</v>
      </c>
      <c r="H2834" s="21" t="s">
        <v>2405</v>
      </c>
    </row>
    <row r="2835" spans="2:8">
      <c r="B2835" s="18" t="s">
        <v>2506</v>
      </c>
      <c r="C2835" s="18" t="s">
        <v>2485</v>
      </c>
      <c r="D2835" s="18" t="s">
        <v>2494</v>
      </c>
      <c r="E2835" s="108" t="s">
        <v>2486</v>
      </c>
      <c r="F2835" s="70">
        <v>5879</v>
      </c>
      <c r="G2835" s="21" t="s">
        <v>2333</v>
      </c>
      <c r="H2835" s="21" t="s">
        <v>2487</v>
      </c>
    </row>
    <row r="2836" spans="2:8">
      <c r="B2836" s="18" t="s">
        <v>2506</v>
      </c>
      <c r="C2836" s="18" t="s">
        <v>2436</v>
      </c>
      <c r="D2836" s="18" t="s">
        <v>2494</v>
      </c>
      <c r="E2836" s="82" t="s">
        <v>2529</v>
      </c>
      <c r="F2836" s="70">
        <v>20000</v>
      </c>
      <c r="G2836" s="21" t="s">
        <v>2333</v>
      </c>
      <c r="H2836" s="21" t="s">
        <v>2438</v>
      </c>
    </row>
    <row r="2837" spans="2:8">
      <c r="B2837" s="18" t="s">
        <v>2506</v>
      </c>
      <c r="C2837" s="18" t="s">
        <v>2406</v>
      </c>
      <c r="D2837" s="18" t="s">
        <v>2494</v>
      </c>
      <c r="E2837" s="108" t="s">
        <v>2530</v>
      </c>
      <c r="F2837" s="70">
        <v>5000</v>
      </c>
      <c r="G2837" s="21" t="s">
        <v>2333</v>
      </c>
      <c r="H2837" s="21" t="s">
        <v>2408</v>
      </c>
    </row>
    <row r="2838" spans="2:8">
      <c r="B2838" s="18" t="s">
        <v>2506</v>
      </c>
      <c r="C2838" s="18" t="s">
        <v>2409</v>
      </c>
      <c r="D2838" s="18" t="s">
        <v>2494</v>
      </c>
      <c r="E2838" s="108" t="s">
        <v>2531</v>
      </c>
      <c r="F2838" s="70">
        <v>2000</v>
      </c>
      <c r="G2838" s="21" t="s">
        <v>2333</v>
      </c>
      <c r="H2838" s="21" t="s">
        <v>2411</v>
      </c>
    </row>
    <row r="2839" spans="2:8">
      <c r="B2839" s="18" t="s">
        <v>2506</v>
      </c>
      <c r="C2839" s="18" t="s">
        <v>2412</v>
      </c>
      <c r="D2839" s="18" t="s">
        <v>2494</v>
      </c>
      <c r="E2839" s="108" t="s">
        <v>2532</v>
      </c>
      <c r="F2839" s="70">
        <v>800</v>
      </c>
      <c r="G2839" s="21" t="s">
        <v>2333</v>
      </c>
      <c r="H2839" s="21" t="s">
        <v>2414</v>
      </c>
    </row>
    <row r="2840" spans="2:8">
      <c r="B2840" s="18" t="s">
        <v>2506</v>
      </c>
      <c r="C2840" s="18" t="s">
        <v>2415</v>
      </c>
      <c r="D2840" s="18" t="s">
        <v>2494</v>
      </c>
      <c r="E2840" s="108" t="s">
        <v>2533</v>
      </c>
      <c r="F2840" s="70">
        <v>200</v>
      </c>
      <c r="G2840" s="21" t="s">
        <v>2333</v>
      </c>
      <c r="H2840" s="21" t="s">
        <v>2417</v>
      </c>
    </row>
    <row r="2841" spans="2:8">
      <c r="B2841" s="18" t="s">
        <v>2506</v>
      </c>
      <c r="C2841" s="18" t="s">
        <v>2442</v>
      </c>
      <c r="D2841" s="18" t="s">
        <v>2494</v>
      </c>
      <c r="E2841" s="108" t="s">
        <v>2534</v>
      </c>
      <c r="F2841" s="70">
        <v>1200</v>
      </c>
      <c r="G2841" s="21" t="s">
        <v>2333</v>
      </c>
      <c r="H2841" s="21" t="s">
        <v>2444</v>
      </c>
    </row>
    <row r="2842" spans="2:8">
      <c r="B2842" s="18" t="s">
        <v>2506</v>
      </c>
      <c r="C2842" s="18" t="s">
        <v>2535</v>
      </c>
      <c r="D2842" s="18" t="s">
        <v>2494</v>
      </c>
      <c r="E2842" s="108" t="s">
        <v>2536</v>
      </c>
      <c r="F2842" s="70">
        <v>1200</v>
      </c>
      <c r="G2842" s="21" t="s">
        <v>2333</v>
      </c>
      <c r="H2842" s="21" t="s">
        <v>2537</v>
      </c>
    </row>
    <row r="2843" spans="2:8">
      <c r="B2843" s="18" t="s">
        <v>2506</v>
      </c>
      <c r="C2843" s="18" t="s">
        <v>2421</v>
      </c>
      <c r="D2843" s="18" t="s">
        <v>2494</v>
      </c>
      <c r="E2843" s="108" t="s">
        <v>2538</v>
      </c>
      <c r="F2843" s="70">
        <v>20000</v>
      </c>
      <c r="G2843" s="21" t="s">
        <v>2333</v>
      </c>
      <c r="H2843" s="21" t="s">
        <v>2423</v>
      </c>
    </row>
    <row r="2844" spans="2:8">
      <c r="B2844" s="18" t="s">
        <v>2506</v>
      </c>
      <c r="C2844" s="18" t="s">
        <v>2424</v>
      </c>
      <c r="D2844" s="18" t="s">
        <v>2494</v>
      </c>
      <c r="E2844" s="82" t="s">
        <v>2539</v>
      </c>
      <c r="F2844" s="70">
        <f>7500-3515</f>
        <v>3985</v>
      </c>
      <c r="G2844" s="21" t="s">
        <v>2333</v>
      </c>
      <c r="H2844" s="21" t="s">
        <v>2426</v>
      </c>
    </row>
    <row r="2845" spans="2:8">
      <c r="B2845" s="23" t="s">
        <v>2506</v>
      </c>
      <c r="C2845" s="23" t="s">
        <v>2540</v>
      </c>
      <c r="D2845" s="23" t="s">
        <v>2494</v>
      </c>
      <c r="E2845" s="83" t="s">
        <v>2541</v>
      </c>
      <c r="F2845" s="59">
        <v>3000</v>
      </c>
      <c r="G2845" s="21" t="s">
        <v>2333</v>
      </c>
      <c r="H2845" s="26" t="s">
        <v>2542</v>
      </c>
    </row>
    <row r="2846" spans="2:8" ht="11.7" thickBot="1">
      <c r="B2846" s="27"/>
      <c r="C2846" s="27"/>
      <c r="D2846" s="27"/>
      <c r="E2846" s="78" t="s">
        <v>2543</v>
      </c>
      <c r="F2846" s="57">
        <f>F2829+F2832+SUM(F2833:F2845)+SUM(F2814:F2821)+F2824</f>
        <v>2257369.75</v>
      </c>
      <c r="G2846" s="46"/>
      <c r="H2846" s="46"/>
    </row>
    <row r="2847" spans="2:8" ht="11.7" thickBot="1">
      <c r="B2847" s="18"/>
      <c r="C2847" s="18"/>
      <c r="D2847" s="18"/>
      <c r="E2847" s="74"/>
      <c r="F2847" s="79"/>
      <c r="G2847" s="30"/>
      <c r="H2847" s="30"/>
    </row>
    <row r="2848" spans="2:8">
      <c r="B2848" s="33"/>
      <c r="C2848" s="33"/>
      <c r="D2848" s="33"/>
      <c r="E2848" s="111" t="s">
        <v>2427</v>
      </c>
      <c r="F2848" s="80"/>
      <c r="G2848" s="58"/>
      <c r="H2848" s="58"/>
    </row>
    <row r="2849" spans="2:8">
      <c r="B2849" s="18" t="s">
        <v>2544</v>
      </c>
      <c r="C2849" s="18" t="s">
        <v>2398</v>
      </c>
      <c r="D2849" s="18" t="s">
        <v>2494</v>
      </c>
      <c r="E2849" s="112" t="s">
        <v>2429</v>
      </c>
      <c r="F2849" s="70">
        <f>48*365*53</f>
        <v>928560</v>
      </c>
      <c r="G2849" s="21" t="s">
        <v>2495</v>
      </c>
      <c r="H2849" s="21" t="s">
        <v>2400</v>
      </c>
    </row>
    <row r="2850" spans="2:8">
      <c r="B2850" s="23" t="s">
        <v>2544</v>
      </c>
      <c r="C2850" s="23" t="s">
        <v>2398</v>
      </c>
      <c r="D2850" s="23" t="s">
        <v>2494</v>
      </c>
      <c r="E2850" s="83" t="s">
        <v>2496</v>
      </c>
      <c r="F2850" s="25">
        <f>SUM(F2849:F2849)</f>
        <v>928560</v>
      </c>
      <c r="G2850" s="26" t="s">
        <v>2495</v>
      </c>
      <c r="H2850" s="21" t="s">
        <v>2400</v>
      </c>
    </row>
    <row r="2851" spans="2:8" ht="11.7" thickBot="1">
      <c r="B2851" s="27"/>
      <c r="C2851" s="27"/>
      <c r="D2851" s="27"/>
      <c r="E2851" s="113" t="s">
        <v>2545</v>
      </c>
      <c r="F2851" s="57">
        <f>+F2850</f>
        <v>928560</v>
      </c>
      <c r="G2851" s="46"/>
      <c r="H2851" s="46"/>
    </row>
    <row r="2852" spans="2:8">
      <c r="B2852" s="18"/>
      <c r="C2852" s="18"/>
      <c r="D2852" s="18"/>
      <c r="E2852" s="101" t="s">
        <v>2546</v>
      </c>
      <c r="F2852" s="79"/>
      <c r="G2852" s="30"/>
      <c r="H2852" s="30"/>
    </row>
    <row r="2853" spans="2:8">
      <c r="B2853" s="18"/>
      <c r="C2853" s="18"/>
      <c r="D2853" s="18"/>
      <c r="E2853" s="107" t="s">
        <v>2547</v>
      </c>
      <c r="F2853" s="79"/>
      <c r="G2853" s="30"/>
      <c r="H2853" s="30"/>
    </row>
    <row r="2854" spans="2:8" ht="11.7" thickBot="1">
      <c r="B2854" s="18"/>
      <c r="C2854" s="18"/>
      <c r="D2854" s="18"/>
      <c r="E2854" s="102" t="s">
        <v>2548</v>
      </c>
      <c r="F2854" s="79"/>
      <c r="G2854" s="30"/>
      <c r="H2854" s="30"/>
    </row>
    <row r="2855" spans="2:8">
      <c r="B2855" s="33" t="s">
        <v>2549</v>
      </c>
      <c r="C2855" s="33" t="s">
        <v>2463</v>
      </c>
      <c r="D2855" s="33" t="s">
        <v>2494</v>
      </c>
      <c r="E2855" s="58" t="s">
        <v>2507</v>
      </c>
      <c r="F2855" s="80">
        <v>83506</v>
      </c>
      <c r="G2855" s="36" t="s">
        <v>2338</v>
      </c>
      <c r="H2855" s="36" t="s">
        <v>2465</v>
      </c>
    </row>
    <row r="2856" spans="2:8">
      <c r="B2856" s="18" t="s">
        <v>2549</v>
      </c>
      <c r="C2856" s="18" t="s">
        <v>2466</v>
      </c>
      <c r="D2856" s="18" t="s">
        <v>2494</v>
      </c>
      <c r="E2856" s="30" t="s">
        <v>2511</v>
      </c>
      <c r="F2856" s="79">
        <v>292</v>
      </c>
      <c r="G2856" s="21" t="s">
        <v>2338</v>
      </c>
      <c r="H2856" s="21" t="s">
        <v>2468</v>
      </c>
    </row>
    <row r="2857" spans="2:8">
      <c r="B2857" s="18" t="s">
        <v>2549</v>
      </c>
      <c r="C2857" s="18" t="s">
        <v>2469</v>
      </c>
      <c r="D2857" s="18" t="s">
        <v>2494</v>
      </c>
      <c r="E2857" s="30" t="s">
        <v>2512</v>
      </c>
      <c r="F2857" s="79">
        <v>6388</v>
      </c>
      <c r="G2857" s="21" t="s">
        <v>2338</v>
      </c>
      <c r="H2857" s="21" t="s">
        <v>2471</v>
      </c>
    </row>
    <row r="2858" spans="2:8">
      <c r="B2858" s="18" t="s">
        <v>2549</v>
      </c>
      <c r="C2858" s="18" t="s">
        <v>2472</v>
      </c>
      <c r="D2858" s="18" t="s">
        <v>2494</v>
      </c>
      <c r="E2858" s="30" t="s">
        <v>2513</v>
      </c>
      <c r="F2858" s="79">
        <v>6931</v>
      </c>
      <c r="G2858" s="21" t="s">
        <v>2338</v>
      </c>
      <c r="H2858" s="21" t="s">
        <v>2474</v>
      </c>
    </row>
    <row r="2859" spans="2:8">
      <c r="B2859" s="18" t="s">
        <v>2549</v>
      </c>
      <c r="C2859" s="18" t="s">
        <v>2475</v>
      </c>
      <c r="D2859" s="18" t="s">
        <v>2494</v>
      </c>
      <c r="E2859" s="30" t="s">
        <v>2514</v>
      </c>
      <c r="F2859" s="79">
        <v>585</v>
      </c>
      <c r="G2859" s="21" t="s">
        <v>2338</v>
      </c>
      <c r="H2859" s="21" t="s">
        <v>2477</v>
      </c>
    </row>
    <row r="2860" spans="2:8">
      <c r="B2860" s="18" t="s">
        <v>2549</v>
      </c>
      <c r="C2860" s="18" t="s">
        <v>2478</v>
      </c>
      <c r="D2860" s="18" t="s">
        <v>2494</v>
      </c>
      <c r="E2860" s="30" t="s">
        <v>2515</v>
      </c>
      <c r="F2860" s="79">
        <v>8986</v>
      </c>
      <c r="G2860" s="21" t="s">
        <v>2338</v>
      </c>
      <c r="H2860" s="21" t="s">
        <v>2480</v>
      </c>
    </row>
    <row r="2861" spans="2:8">
      <c r="B2861" s="18" t="s">
        <v>2549</v>
      </c>
      <c r="C2861" s="18" t="s">
        <v>2481</v>
      </c>
      <c r="D2861" s="18" t="s">
        <v>2494</v>
      </c>
      <c r="E2861" s="30" t="s">
        <v>2516</v>
      </c>
      <c r="F2861" s="79">
        <v>416</v>
      </c>
      <c r="G2861" s="21" t="s">
        <v>2338</v>
      </c>
      <c r="H2861" s="21" t="s">
        <v>2483</v>
      </c>
    </row>
    <row r="2862" spans="2:8">
      <c r="B2862" s="18"/>
      <c r="C2862" s="18"/>
      <c r="D2862" s="18"/>
      <c r="E2862" s="81" t="s">
        <v>2427</v>
      </c>
      <c r="F2862" s="79"/>
      <c r="G2862" s="30"/>
      <c r="H2862" s="30"/>
    </row>
    <row r="2863" spans="2:8">
      <c r="B2863" s="18" t="s">
        <v>2549</v>
      </c>
      <c r="C2863" s="18" t="s">
        <v>2398</v>
      </c>
      <c r="D2863" s="18" t="s">
        <v>2494</v>
      </c>
      <c r="E2863" s="74" t="s">
        <v>2399</v>
      </c>
      <c r="F2863" s="70">
        <v>46330</v>
      </c>
      <c r="G2863" s="21" t="s">
        <v>2338</v>
      </c>
      <c r="H2863" s="21" t="s">
        <v>2400</v>
      </c>
    </row>
    <row r="2864" spans="2:8">
      <c r="B2864" s="18" t="s">
        <v>2549</v>
      </c>
      <c r="C2864" s="18" t="s">
        <v>2398</v>
      </c>
      <c r="D2864" s="18" t="s">
        <v>2494</v>
      </c>
      <c r="E2864" s="74" t="s">
        <v>2401</v>
      </c>
      <c r="F2864" s="70">
        <v>813000</v>
      </c>
      <c r="G2864" s="21" t="s">
        <v>2338</v>
      </c>
      <c r="H2864" s="21" t="s">
        <v>2400</v>
      </c>
    </row>
    <row r="2865" spans="2:8">
      <c r="B2865" s="18" t="s">
        <v>2549</v>
      </c>
      <c r="C2865" s="18" t="s">
        <v>2398</v>
      </c>
      <c r="D2865" s="18" t="s">
        <v>2494</v>
      </c>
      <c r="E2865" s="95" t="s">
        <v>2445</v>
      </c>
      <c r="F2865" s="70">
        <v>2520</v>
      </c>
      <c r="G2865" s="21" t="s">
        <v>2338</v>
      </c>
      <c r="H2865" s="21" t="s">
        <v>2400</v>
      </c>
    </row>
    <row r="2866" spans="2:8">
      <c r="B2866" s="18" t="s">
        <v>2549</v>
      </c>
      <c r="C2866" s="18" t="s">
        <v>2398</v>
      </c>
      <c r="D2866" s="18" t="s">
        <v>2494</v>
      </c>
      <c r="E2866" s="95" t="s">
        <v>2550</v>
      </c>
      <c r="F2866" s="70">
        <v>30720</v>
      </c>
      <c r="G2866" s="21" t="s">
        <v>2338</v>
      </c>
      <c r="H2866" s="21" t="s">
        <v>2400</v>
      </c>
    </row>
    <row r="2867" spans="2:8">
      <c r="B2867" s="18" t="s">
        <v>2549</v>
      </c>
      <c r="C2867" s="18" t="s">
        <v>2398</v>
      </c>
      <c r="D2867" s="18" t="s">
        <v>2494</v>
      </c>
      <c r="E2867" s="95" t="s">
        <v>2551</v>
      </c>
      <c r="F2867" s="70">
        <v>109262</v>
      </c>
      <c r="G2867" s="21" t="s">
        <v>2338</v>
      </c>
      <c r="H2867" s="21" t="s">
        <v>2400</v>
      </c>
    </row>
    <row r="2868" spans="2:8">
      <c r="B2868" s="18" t="s">
        <v>2549</v>
      </c>
      <c r="C2868" s="18" t="s">
        <v>2398</v>
      </c>
      <c r="D2868" s="18" t="s">
        <v>2494</v>
      </c>
      <c r="E2868" s="95" t="s">
        <v>2552</v>
      </c>
      <c r="F2868" s="70">
        <v>107250</v>
      </c>
      <c r="G2868" s="21" t="s">
        <v>2338</v>
      </c>
      <c r="H2868" s="21" t="s">
        <v>2400</v>
      </c>
    </row>
    <row r="2869" spans="2:8">
      <c r="B2869" s="18" t="s">
        <v>2549</v>
      </c>
      <c r="C2869" s="18" t="s">
        <v>2398</v>
      </c>
      <c r="D2869" s="18" t="s">
        <v>2494</v>
      </c>
      <c r="E2869" s="95" t="s">
        <v>2553</v>
      </c>
      <c r="F2869" s="70">
        <v>38400</v>
      </c>
      <c r="G2869" s="21" t="s">
        <v>2338</v>
      </c>
      <c r="H2869" s="21" t="s">
        <v>2400</v>
      </c>
    </row>
    <row r="2870" spans="2:8">
      <c r="B2870" s="18" t="s">
        <v>2549</v>
      </c>
      <c r="C2870" s="18" t="s">
        <v>2398</v>
      </c>
      <c r="D2870" s="18" t="s">
        <v>2494</v>
      </c>
      <c r="E2870" s="82" t="s">
        <v>2496</v>
      </c>
      <c r="F2870" s="20">
        <f>SUM(F2863:F2869)</f>
        <v>1147482</v>
      </c>
      <c r="G2870" s="21" t="s">
        <v>2338</v>
      </c>
      <c r="H2870" s="21" t="s">
        <v>2400</v>
      </c>
    </row>
    <row r="2871" spans="2:8">
      <c r="B2871" s="18" t="s">
        <v>2549</v>
      </c>
      <c r="C2871" s="18" t="s">
        <v>2554</v>
      </c>
      <c r="D2871" s="18" t="s">
        <v>2494</v>
      </c>
      <c r="E2871" s="71" t="s">
        <v>2555</v>
      </c>
      <c r="F2871" s="70">
        <v>6000</v>
      </c>
      <c r="G2871" s="21" t="s">
        <v>2338</v>
      </c>
      <c r="H2871" s="21" t="s">
        <v>2556</v>
      </c>
    </row>
    <row r="2872" spans="2:8">
      <c r="B2872" s="18" t="s">
        <v>2549</v>
      </c>
      <c r="C2872" s="18" t="s">
        <v>2485</v>
      </c>
      <c r="D2872" s="18" t="s">
        <v>2494</v>
      </c>
      <c r="E2872" s="71" t="s">
        <v>2557</v>
      </c>
      <c r="F2872" s="70">
        <v>1253</v>
      </c>
      <c r="G2872" s="21" t="s">
        <v>2338</v>
      </c>
      <c r="H2872" s="21" t="s">
        <v>2487</v>
      </c>
    </row>
    <row r="2873" spans="2:8">
      <c r="B2873" s="18" t="s">
        <v>2549</v>
      </c>
      <c r="C2873" s="18" t="s">
        <v>2406</v>
      </c>
      <c r="D2873" s="18" t="s">
        <v>2494</v>
      </c>
      <c r="E2873" s="71" t="s">
        <v>2530</v>
      </c>
      <c r="F2873" s="70">
        <v>6000</v>
      </c>
      <c r="G2873" s="21" t="s">
        <v>2338</v>
      </c>
      <c r="H2873" s="21" t="s">
        <v>2408</v>
      </c>
    </row>
    <row r="2874" spans="2:8">
      <c r="B2874" s="18" t="s">
        <v>2549</v>
      </c>
      <c r="C2874" s="18" t="s">
        <v>2442</v>
      </c>
      <c r="D2874" s="18" t="s">
        <v>2494</v>
      </c>
      <c r="E2874" s="71" t="s">
        <v>2534</v>
      </c>
      <c r="F2874" s="70">
        <v>500</v>
      </c>
      <c r="G2874" s="21" t="s">
        <v>2338</v>
      </c>
      <c r="H2874" s="21" t="s">
        <v>2444</v>
      </c>
    </row>
    <row r="2875" spans="2:8">
      <c r="B2875" s="18" t="s">
        <v>2549</v>
      </c>
      <c r="C2875" s="18" t="s">
        <v>2415</v>
      </c>
      <c r="D2875" s="18" t="s">
        <v>2494</v>
      </c>
      <c r="E2875" s="82" t="s">
        <v>2533</v>
      </c>
      <c r="F2875" s="70">
        <v>500</v>
      </c>
      <c r="G2875" s="21" t="s">
        <v>2338</v>
      </c>
      <c r="H2875" s="21" t="s">
        <v>2417</v>
      </c>
    </row>
    <row r="2876" spans="2:8">
      <c r="B2876" s="18" t="s">
        <v>2549</v>
      </c>
      <c r="C2876" s="18" t="s">
        <v>2421</v>
      </c>
      <c r="D2876" s="18" t="s">
        <v>2494</v>
      </c>
      <c r="E2876" s="82" t="s">
        <v>2538</v>
      </c>
      <c r="F2876" s="70">
        <v>10000</v>
      </c>
      <c r="G2876" s="21" t="s">
        <v>2338</v>
      </c>
      <c r="H2876" s="21" t="s">
        <v>2423</v>
      </c>
    </row>
    <row r="2877" spans="2:8">
      <c r="B2877" s="23" t="s">
        <v>2549</v>
      </c>
      <c r="C2877" s="23" t="s">
        <v>2424</v>
      </c>
      <c r="D2877" s="23" t="s">
        <v>2494</v>
      </c>
      <c r="E2877" s="83" t="s">
        <v>2558</v>
      </c>
      <c r="F2877" s="59">
        <v>12000</v>
      </c>
      <c r="G2877" s="21" t="s">
        <v>2338</v>
      </c>
      <c r="H2877" s="26" t="s">
        <v>2426</v>
      </c>
    </row>
    <row r="2878" spans="2:8" ht="11.7" thickBot="1">
      <c r="B2878" s="27"/>
      <c r="C2878" s="27"/>
      <c r="D2878" s="27"/>
      <c r="E2878" s="78" t="s">
        <v>2339</v>
      </c>
      <c r="F2878" s="57">
        <f>F2870+SUM(F2871:F2877)+SUM(F2855:F2861)</f>
        <v>1290839</v>
      </c>
      <c r="G2878" s="46"/>
      <c r="H2878" s="46"/>
    </row>
    <row r="2879" spans="2:8" ht="11.7" thickBot="1">
      <c r="B2879" s="18"/>
      <c r="C2879" s="18"/>
      <c r="D2879" s="18"/>
      <c r="E2879" s="74"/>
      <c r="F2879" s="79"/>
      <c r="G2879" s="30"/>
      <c r="H2879" s="30"/>
    </row>
    <row r="2880" spans="2:8">
      <c r="B2880" s="114" t="s">
        <v>2559</v>
      </c>
      <c r="C2880" s="114" t="s">
        <v>2463</v>
      </c>
      <c r="D2880" s="114" t="s">
        <v>2494</v>
      </c>
      <c r="E2880" s="115" t="s">
        <v>2507</v>
      </c>
      <c r="F2880" s="76">
        <v>128196</v>
      </c>
      <c r="G2880" s="116" t="s">
        <v>2341</v>
      </c>
      <c r="H2880" s="116" t="s">
        <v>2465</v>
      </c>
    </row>
    <row r="2881" spans="2:8">
      <c r="B2881" s="117" t="s">
        <v>2559</v>
      </c>
      <c r="C2881" s="117" t="s">
        <v>2466</v>
      </c>
      <c r="D2881" s="117" t="s">
        <v>2494</v>
      </c>
      <c r="E2881" s="109" t="s">
        <v>2511</v>
      </c>
      <c r="F2881" s="70">
        <v>449</v>
      </c>
      <c r="G2881" s="118" t="s">
        <v>2341</v>
      </c>
      <c r="H2881" s="118" t="s">
        <v>2468</v>
      </c>
    </row>
    <row r="2882" spans="2:8">
      <c r="B2882" s="117" t="s">
        <v>2559</v>
      </c>
      <c r="C2882" s="117" t="s">
        <v>2469</v>
      </c>
      <c r="D2882" s="117" t="s">
        <v>2494</v>
      </c>
      <c r="E2882" s="109" t="s">
        <v>2512</v>
      </c>
      <c r="F2882" s="70">
        <v>9807</v>
      </c>
      <c r="G2882" s="118" t="s">
        <v>2341</v>
      </c>
      <c r="H2882" s="118" t="s">
        <v>2471</v>
      </c>
    </row>
    <row r="2883" spans="2:8">
      <c r="B2883" s="117" t="s">
        <v>2559</v>
      </c>
      <c r="C2883" s="117" t="s">
        <v>2472</v>
      </c>
      <c r="D2883" s="117" t="s">
        <v>2494</v>
      </c>
      <c r="E2883" s="109" t="s">
        <v>2513</v>
      </c>
      <c r="F2883" s="70">
        <v>10640</v>
      </c>
      <c r="G2883" s="118" t="s">
        <v>2341</v>
      </c>
      <c r="H2883" s="118" t="s">
        <v>2474</v>
      </c>
    </row>
    <row r="2884" spans="2:8">
      <c r="B2884" s="117" t="s">
        <v>2559</v>
      </c>
      <c r="C2884" s="117" t="s">
        <v>2475</v>
      </c>
      <c r="D2884" s="117" t="s">
        <v>2494</v>
      </c>
      <c r="E2884" s="109" t="s">
        <v>2514</v>
      </c>
      <c r="F2884" s="70">
        <v>897</v>
      </c>
      <c r="G2884" s="118" t="s">
        <v>2341</v>
      </c>
      <c r="H2884" s="118" t="s">
        <v>2477</v>
      </c>
    </row>
    <row r="2885" spans="2:8">
      <c r="B2885" s="117" t="s">
        <v>2559</v>
      </c>
      <c r="C2885" s="117" t="s">
        <v>2478</v>
      </c>
      <c r="D2885" s="117" t="s">
        <v>2494</v>
      </c>
      <c r="E2885" s="108" t="s">
        <v>2515</v>
      </c>
      <c r="F2885" s="70">
        <v>19658</v>
      </c>
      <c r="G2885" s="118" t="s">
        <v>2341</v>
      </c>
      <c r="H2885" s="118" t="s">
        <v>2480</v>
      </c>
    </row>
    <row r="2886" spans="2:8">
      <c r="B2886" s="117" t="s">
        <v>2559</v>
      </c>
      <c r="C2886" s="117" t="s">
        <v>2481</v>
      </c>
      <c r="D2886" s="117" t="s">
        <v>2494</v>
      </c>
      <c r="E2886" s="109" t="s">
        <v>2516</v>
      </c>
      <c r="F2886" s="70">
        <v>638</v>
      </c>
      <c r="G2886" s="118" t="s">
        <v>2341</v>
      </c>
      <c r="H2886" s="118" t="s">
        <v>2483</v>
      </c>
    </row>
    <row r="2887" spans="2:8">
      <c r="B2887" s="18"/>
      <c r="C2887" s="18"/>
      <c r="D2887" s="18" t="s">
        <v>2517</v>
      </c>
      <c r="E2887" s="110" t="s">
        <v>2427</v>
      </c>
      <c r="F2887" s="70"/>
      <c r="G2887" s="30"/>
      <c r="H2887" s="30"/>
    </row>
    <row r="2888" spans="2:8">
      <c r="B2888" s="18" t="s">
        <v>2559</v>
      </c>
      <c r="C2888" s="18" t="s">
        <v>2398</v>
      </c>
      <c r="D2888" s="18" t="s">
        <v>2494</v>
      </c>
      <c r="E2888" s="95" t="s">
        <v>2401</v>
      </c>
      <c r="F2888" s="70">
        <v>647000</v>
      </c>
      <c r="G2888" s="118" t="s">
        <v>2341</v>
      </c>
      <c r="H2888" s="21" t="s">
        <v>2400</v>
      </c>
    </row>
    <row r="2889" spans="2:8">
      <c r="B2889" s="18" t="s">
        <v>2559</v>
      </c>
      <c r="C2889" s="18" t="s">
        <v>2398</v>
      </c>
      <c r="D2889" s="18" t="s">
        <v>2494</v>
      </c>
      <c r="E2889" s="119" t="s">
        <v>2560</v>
      </c>
      <c r="F2889" s="70">
        <v>150</v>
      </c>
      <c r="G2889" s="118" t="s">
        <v>2341</v>
      </c>
      <c r="H2889" s="21" t="s">
        <v>2400</v>
      </c>
    </row>
    <row r="2890" spans="2:8">
      <c r="B2890" s="18" t="s">
        <v>2559</v>
      </c>
      <c r="C2890" s="18" t="s">
        <v>2398</v>
      </c>
      <c r="D2890" s="18" t="s">
        <v>2494</v>
      </c>
      <c r="E2890" s="119" t="s">
        <v>2445</v>
      </c>
      <c r="F2890" s="70">
        <v>82960</v>
      </c>
      <c r="G2890" s="118" t="s">
        <v>2341</v>
      </c>
      <c r="H2890" s="21" t="s">
        <v>2400</v>
      </c>
    </row>
    <row r="2891" spans="2:8">
      <c r="B2891" s="18" t="s">
        <v>2559</v>
      </c>
      <c r="C2891" s="18" t="s">
        <v>2398</v>
      </c>
      <c r="D2891" s="18" t="s">
        <v>2494</v>
      </c>
      <c r="E2891" s="93" t="s">
        <v>2496</v>
      </c>
      <c r="F2891" s="20">
        <f>SUM(F2888:F2890)</f>
        <v>730110</v>
      </c>
      <c r="G2891" s="118" t="s">
        <v>2341</v>
      </c>
      <c r="H2891" s="21" t="s">
        <v>2400</v>
      </c>
    </row>
    <row r="2892" spans="2:8">
      <c r="B2892" s="18" t="s">
        <v>2559</v>
      </c>
      <c r="C2892" s="18" t="s">
        <v>2561</v>
      </c>
      <c r="D2892" s="18" t="s">
        <v>2494</v>
      </c>
      <c r="E2892" s="71" t="s">
        <v>2562</v>
      </c>
      <c r="F2892" s="70">
        <v>3000</v>
      </c>
      <c r="G2892" s="118" t="s">
        <v>2341</v>
      </c>
      <c r="H2892" s="21" t="s">
        <v>2563</v>
      </c>
    </row>
    <row r="2893" spans="2:8">
      <c r="B2893" s="18" t="s">
        <v>2559</v>
      </c>
      <c r="C2893" s="18" t="s">
        <v>2403</v>
      </c>
      <c r="D2893" s="18" t="s">
        <v>2494</v>
      </c>
      <c r="E2893" s="71" t="s">
        <v>2528</v>
      </c>
      <c r="F2893" s="70">
        <v>1000</v>
      </c>
      <c r="G2893" s="118" t="s">
        <v>2341</v>
      </c>
      <c r="H2893" s="21" t="s">
        <v>2405</v>
      </c>
    </row>
    <row r="2894" spans="2:8">
      <c r="B2894" s="18" t="s">
        <v>2559</v>
      </c>
      <c r="C2894" s="18" t="s">
        <v>2485</v>
      </c>
      <c r="D2894" s="18" t="s">
        <v>2494</v>
      </c>
      <c r="E2894" s="71" t="s">
        <v>2557</v>
      </c>
      <c r="F2894" s="70">
        <v>1924</v>
      </c>
      <c r="G2894" s="118" t="s">
        <v>2341</v>
      </c>
      <c r="H2894" s="21" t="s">
        <v>2487</v>
      </c>
    </row>
    <row r="2895" spans="2:8">
      <c r="B2895" s="18" t="s">
        <v>2559</v>
      </c>
      <c r="C2895" s="18" t="s">
        <v>2436</v>
      </c>
      <c r="D2895" s="18" t="s">
        <v>2494</v>
      </c>
      <c r="E2895" s="82" t="s">
        <v>2529</v>
      </c>
      <c r="F2895" s="70">
        <v>14000</v>
      </c>
      <c r="G2895" s="118" t="s">
        <v>2341</v>
      </c>
      <c r="H2895" s="21" t="s">
        <v>2438</v>
      </c>
    </row>
    <row r="2896" spans="2:8">
      <c r="B2896" s="18" t="s">
        <v>2559</v>
      </c>
      <c r="C2896" s="18" t="s">
        <v>2406</v>
      </c>
      <c r="D2896" s="18" t="s">
        <v>2494</v>
      </c>
      <c r="E2896" s="82" t="s">
        <v>2530</v>
      </c>
      <c r="F2896" s="70">
        <v>1200</v>
      </c>
      <c r="G2896" s="118" t="s">
        <v>2341</v>
      </c>
      <c r="H2896" s="21" t="s">
        <v>2408</v>
      </c>
    </row>
    <row r="2897" spans="2:8">
      <c r="B2897" s="18" t="s">
        <v>2559</v>
      </c>
      <c r="C2897" s="18" t="s">
        <v>2409</v>
      </c>
      <c r="D2897" s="18" t="s">
        <v>2494</v>
      </c>
      <c r="E2897" s="82" t="s">
        <v>2531</v>
      </c>
      <c r="F2897" s="70">
        <v>3700</v>
      </c>
      <c r="G2897" s="118" t="s">
        <v>2341</v>
      </c>
      <c r="H2897" s="21" t="s">
        <v>2411</v>
      </c>
    </row>
    <row r="2898" spans="2:8">
      <c r="B2898" s="18" t="s">
        <v>2559</v>
      </c>
      <c r="C2898" s="18" t="s">
        <v>2412</v>
      </c>
      <c r="D2898" s="18" t="s">
        <v>2494</v>
      </c>
      <c r="E2898" s="82" t="s">
        <v>2532</v>
      </c>
      <c r="F2898" s="70">
        <v>1400</v>
      </c>
      <c r="G2898" s="118" t="s">
        <v>2341</v>
      </c>
      <c r="H2898" s="21" t="s">
        <v>2414</v>
      </c>
    </row>
    <row r="2899" spans="2:8">
      <c r="B2899" s="18" t="s">
        <v>2559</v>
      </c>
      <c r="C2899" s="18" t="s">
        <v>2415</v>
      </c>
      <c r="D2899" s="18" t="s">
        <v>2494</v>
      </c>
      <c r="E2899" s="82" t="s">
        <v>2533</v>
      </c>
      <c r="F2899" s="70">
        <v>100</v>
      </c>
      <c r="G2899" s="118" t="s">
        <v>2341</v>
      </c>
      <c r="H2899" s="21" t="s">
        <v>2417</v>
      </c>
    </row>
    <row r="2900" spans="2:8">
      <c r="B2900" s="18" t="s">
        <v>2559</v>
      </c>
      <c r="C2900" s="18" t="s">
        <v>2442</v>
      </c>
      <c r="D2900" s="18" t="s">
        <v>2494</v>
      </c>
      <c r="E2900" s="82" t="s">
        <v>2564</v>
      </c>
      <c r="F2900" s="70">
        <v>1000</v>
      </c>
      <c r="G2900" s="118" t="s">
        <v>2341</v>
      </c>
      <c r="H2900" s="21" t="s">
        <v>2444</v>
      </c>
    </row>
    <row r="2901" spans="2:8">
      <c r="B2901" s="18" t="s">
        <v>2559</v>
      </c>
      <c r="C2901" s="18" t="s">
        <v>2418</v>
      </c>
      <c r="D2901" s="18" t="s">
        <v>2494</v>
      </c>
      <c r="E2901" s="82" t="s">
        <v>2565</v>
      </c>
      <c r="F2901" s="70">
        <v>1600</v>
      </c>
      <c r="G2901" s="118" t="s">
        <v>2341</v>
      </c>
      <c r="H2901" s="21" t="s">
        <v>2420</v>
      </c>
    </row>
    <row r="2902" spans="2:8">
      <c r="B2902" s="18" t="s">
        <v>2559</v>
      </c>
      <c r="C2902" s="18" t="s">
        <v>2535</v>
      </c>
      <c r="D2902" s="18" t="s">
        <v>2494</v>
      </c>
      <c r="E2902" s="82" t="s">
        <v>2536</v>
      </c>
      <c r="F2902" s="70">
        <v>550</v>
      </c>
      <c r="G2902" s="118" t="s">
        <v>2341</v>
      </c>
      <c r="H2902" s="21" t="s">
        <v>2537</v>
      </c>
    </row>
    <row r="2903" spans="2:8">
      <c r="B2903" s="18" t="s">
        <v>2559</v>
      </c>
      <c r="C2903" s="18" t="s">
        <v>2566</v>
      </c>
      <c r="D2903" s="18" t="s">
        <v>2494</v>
      </c>
      <c r="E2903" s="82" t="s">
        <v>2567</v>
      </c>
      <c r="F2903" s="70">
        <v>200</v>
      </c>
      <c r="G2903" s="118" t="s">
        <v>2341</v>
      </c>
      <c r="H2903" s="21" t="s">
        <v>2423</v>
      </c>
    </row>
    <row r="2904" spans="2:8">
      <c r="B2904" s="18" t="s">
        <v>2559</v>
      </c>
      <c r="C2904" s="18" t="s">
        <v>2421</v>
      </c>
      <c r="D2904" s="18" t="s">
        <v>2494</v>
      </c>
      <c r="E2904" s="108" t="s">
        <v>2538</v>
      </c>
      <c r="F2904" s="70">
        <v>2500</v>
      </c>
      <c r="G2904" s="118" t="s">
        <v>2341</v>
      </c>
      <c r="H2904" s="21" t="s">
        <v>2423</v>
      </c>
    </row>
    <row r="2905" spans="2:8">
      <c r="B2905" s="18" t="s">
        <v>2559</v>
      </c>
      <c r="C2905" s="18" t="s">
        <v>2424</v>
      </c>
      <c r="D2905" s="18" t="s">
        <v>2494</v>
      </c>
      <c r="E2905" s="108" t="s">
        <v>2558</v>
      </c>
      <c r="F2905" s="70">
        <v>1200</v>
      </c>
      <c r="G2905" s="118" t="s">
        <v>2341</v>
      </c>
      <c r="H2905" s="21" t="s">
        <v>2426</v>
      </c>
    </row>
    <row r="2906" spans="2:8">
      <c r="B2906" s="23" t="s">
        <v>2559</v>
      </c>
      <c r="C2906" s="23" t="s">
        <v>2568</v>
      </c>
      <c r="D2906" s="23" t="s">
        <v>2494</v>
      </c>
      <c r="E2906" s="120" t="s">
        <v>2569</v>
      </c>
      <c r="F2906" s="59">
        <v>250</v>
      </c>
      <c r="G2906" s="118" t="s">
        <v>2341</v>
      </c>
      <c r="H2906" s="26" t="s">
        <v>2426</v>
      </c>
    </row>
    <row r="2907" spans="2:8" ht="11.7" thickBot="1">
      <c r="B2907" s="27"/>
      <c r="C2907" s="27"/>
      <c r="D2907" s="27"/>
      <c r="E2907" s="121" t="s">
        <v>2344</v>
      </c>
      <c r="F2907" s="57">
        <f>SUM(F2892:F2906)+F2891+SUM(F2880:F2886)</f>
        <v>934019</v>
      </c>
      <c r="G2907" s="46"/>
      <c r="H2907" s="46"/>
    </row>
    <row r="2908" spans="2:8" ht="11.7" thickBot="1">
      <c r="B2908" s="18"/>
      <c r="C2908" s="18"/>
      <c r="D2908" s="18"/>
      <c r="E2908" s="122"/>
      <c r="F2908" s="79"/>
      <c r="G2908" s="30"/>
      <c r="H2908" s="30"/>
    </row>
    <row r="2909" spans="2:8">
      <c r="B2909" s="33" t="s">
        <v>2570</v>
      </c>
      <c r="C2909" s="33" t="s">
        <v>2463</v>
      </c>
      <c r="D2909" s="33" t="s">
        <v>2494</v>
      </c>
      <c r="E2909" s="115" t="s">
        <v>2507</v>
      </c>
      <c r="F2909" s="80">
        <v>158891</v>
      </c>
      <c r="G2909" s="36" t="s">
        <v>2345</v>
      </c>
      <c r="H2909" s="36" t="s">
        <v>2465</v>
      </c>
    </row>
    <row r="2910" spans="2:8">
      <c r="B2910" s="18" t="s">
        <v>2570</v>
      </c>
      <c r="C2910" s="18" t="s">
        <v>2466</v>
      </c>
      <c r="D2910" s="18" t="s">
        <v>2494</v>
      </c>
      <c r="E2910" s="109" t="s">
        <v>2511</v>
      </c>
      <c r="F2910" s="79">
        <v>556</v>
      </c>
      <c r="G2910" s="21" t="s">
        <v>2345</v>
      </c>
      <c r="H2910" s="21" t="s">
        <v>2468</v>
      </c>
    </row>
    <row r="2911" spans="2:8">
      <c r="B2911" s="18" t="s">
        <v>2570</v>
      </c>
      <c r="C2911" s="18" t="s">
        <v>2469</v>
      </c>
      <c r="D2911" s="18" t="s">
        <v>2494</v>
      </c>
      <c r="E2911" s="109" t="s">
        <v>2512</v>
      </c>
      <c r="F2911" s="79">
        <v>12155</v>
      </c>
      <c r="G2911" s="21" t="s">
        <v>2345</v>
      </c>
      <c r="H2911" s="21" t="s">
        <v>2471</v>
      </c>
    </row>
    <row r="2912" spans="2:8">
      <c r="B2912" s="18" t="s">
        <v>2570</v>
      </c>
      <c r="C2912" s="18" t="s">
        <v>2472</v>
      </c>
      <c r="D2912" s="18" t="s">
        <v>2494</v>
      </c>
      <c r="E2912" s="109" t="s">
        <v>2513</v>
      </c>
      <c r="F2912" s="79">
        <v>13187</v>
      </c>
      <c r="G2912" s="21" t="s">
        <v>2345</v>
      </c>
      <c r="H2912" s="21" t="s">
        <v>2474</v>
      </c>
    </row>
    <row r="2913" spans="2:8">
      <c r="B2913" s="18" t="s">
        <v>2570</v>
      </c>
      <c r="C2913" s="18" t="s">
        <v>2475</v>
      </c>
      <c r="D2913" s="18" t="s">
        <v>2494</v>
      </c>
      <c r="E2913" s="109" t="s">
        <v>2514</v>
      </c>
      <c r="F2913" s="79">
        <v>1112</v>
      </c>
      <c r="G2913" s="21" t="s">
        <v>2345</v>
      </c>
      <c r="H2913" s="21" t="s">
        <v>2477</v>
      </c>
    </row>
    <row r="2914" spans="2:8">
      <c r="B2914" s="18" t="s">
        <v>2570</v>
      </c>
      <c r="C2914" s="18" t="s">
        <v>2478</v>
      </c>
      <c r="D2914" s="18" t="s">
        <v>2494</v>
      </c>
      <c r="E2914" s="108" t="s">
        <v>2515</v>
      </c>
      <c r="F2914" s="79">
        <v>28083</v>
      </c>
      <c r="G2914" s="21" t="s">
        <v>2345</v>
      </c>
      <c r="H2914" s="21" t="s">
        <v>2480</v>
      </c>
    </row>
    <row r="2915" spans="2:8">
      <c r="B2915" s="18" t="s">
        <v>2570</v>
      </c>
      <c r="C2915" s="18" t="s">
        <v>2481</v>
      </c>
      <c r="D2915" s="18" t="s">
        <v>2494</v>
      </c>
      <c r="E2915" s="109" t="s">
        <v>2516</v>
      </c>
      <c r="F2915" s="79">
        <v>791</v>
      </c>
      <c r="G2915" s="21" t="s">
        <v>2345</v>
      </c>
      <c r="H2915" s="21" t="s">
        <v>2483</v>
      </c>
    </row>
    <row r="2916" spans="2:8">
      <c r="B2916" s="18"/>
      <c r="C2916" s="18"/>
      <c r="D2916" s="18"/>
      <c r="E2916" s="110" t="s">
        <v>2427</v>
      </c>
      <c r="F2916" s="79"/>
      <c r="G2916" s="30"/>
      <c r="H2916" s="30"/>
    </row>
    <row r="2917" spans="2:8">
      <c r="B2917" s="18" t="s">
        <v>2570</v>
      </c>
      <c r="C2917" s="18" t="s">
        <v>2398</v>
      </c>
      <c r="D2917" s="18" t="s">
        <v>2494</v>
      </c>
      <c r="E2917" s="122" t="s">
        <v>2571</v>
      </c>
      <c r="F2917" s="79">
        <v>100000</v>
      </c>
      <c r="G2917" s="21" t="s">
        <v>2345</v>
      </c>
      <c r="H2917" s="21" t="s">
        <v>2400</v>
      </c>
    </row>
    <row r="2918" spans="2:8">
      <c r="B2918" s="18" t="s">
        <v>2570</v>
      </c>
      <c r="C2918" s="18" t="s">
        <v>2398</v>
      </c>
      <c r="D2918" s="18" t="s">
        <v>2494</v>
      </c>
      <c r="E2918" s="95" t="s">
        <v>2401</v>
      </c>
      <c r="F2918" s="79">
        <v>352000</v>
      </c>
      <c r="G2918" s="21" t="s">
        <v>2345</v>
      </c>
      <c r="H2918" s="21" t="s">
        <v>2400</v>
      </c>
    </row>
    <row r="2919" spans="2:8">
      <c r="B2919" s="18" t="s">
        <v>2570</v>
      </c>
      <c r="C2919" s="18" t="s">
        <v>2398</v>
      </c>
      <c r="D2919" s="18" t="s">
        <v>2494</v>
      </c>
      <c r="E2919" s="74" t="s">
        <v>2572</v>
      </c>
      <c r="F2919" s="79">
        <v>5000</v>
      </c>
      <c r="G2919" s="21" t="s">
        <v>2345</v>
      </c>
      <c r="H2919" s="21" t="s">
        <v>2400</v>
      </c>
    </row>
    <row r="2920" spans="2:8">
      <c r="B2920" s="18" t="s">
        <v>2570</v>
      </c>
      <c r="C2920" s="18" t="s">
        <v>2398</v>
      </c>
      <c r="D2920" s="18" t="s">
        <v>2494</v>
      </c>
      <c r="E2920" s="74" t="s">
        <v>2553</v>
      </c>
      <c r="F2920" s="79">
        <v>5000</v>
      </c>
      <c r="G2920" s="21" t="s">
        <v>2345</v>
      </c>
      <c r="H2920" s="21" t="s">
        <v>2400</v>
      </c>
    </row>
    <row r="2921" spans="2:8">
      <c r="B2921" s="18" t="s">
        <v>2570</v>
      </c>
      <c r="C2921" s="18" t="s">
        <v>2398</v>
      </c>
      <c r="D2921" s="18" t="s">
        <v>2494</v>
      </c>
      <c r="E2921" s="74" t="s">
        <v>2551</v>
      </c>
      <c r="F2921" s="79">
        <v>5000</v>
      </c>
      <c r="G2921" s="21" t="s">
        <v>2345</v>
      </c>
      <c r="H2921" s="21" t="s">
        <v>2400</v>
      </c>
    </row>
    <row r="2922" spans="2:8">
      <c r="B2922" s="18" t="s">
        <v>2570</v>
      </c>
      <c r="C2922" s="18" t="s">
        <v>2398</v>
      </c>
      <c r="D2922" s="18" t="s">
        <v>2494</v>
      </c>
      <c r="E2922" s="95" t="s">
        <v>2573</v>
      </c>
      <c r="F2922" s="79">
        <v>60000</v>
      </c>
      <c r="G2922" s="21" t="s">
        <v>2345</v>
      </c>
      <c r="H2922" s="21" t="s">
        <v>2400</v>
      </c>
    </row>
    <row r="2923" spans="2:8">
      <c r="B2923" s="18" t="s">
        <v>2570</v>
      </c>
      <c r="C2923" s="18" t="s">
        <v>2398</v>
      </c>
      <c r="D2923" s="18" t="s">
        <v>2494</v>
      </c>
      <c r="E2923" s="82" t="s">
        <v>2496</v>
      </c>
      <c r="F2923" s="20">
        <f>SUM(F2916:F2922)</f>
        <v>527000</v>
      </c>
      <c r="G2923" s="21" t="s">
        <v>2345</v>
      </c>
      <c r="H2923" s="21" t="s">
        <v>2400</v>
      </c>
    </row>
    <row r="2924" spans="2:8">
      <c r="B2924" s="18" t="s">
        <v>2570</v>
      </c>
      <c r="C2924" s="18" t="s">
        <v>2403</v>
      </c>
      <c r="D2924" s="18" t="s">
        <v>2494</v>
      </c>
      <c r="E2924" s="71" t="s">
        <v>2528</v>
      </c>
      <c r="F2924" s="79">
        <v>4000</v>
      </c>
      <c r="G2924" s="21" t="s">
        <v>2345</v>
      </c>
      <c r="H2924" s="21" t="s">
        <v>2405</v>
      </c>
    </row>
    <row r="2925" spans="2:8">
      <c r="B2925" s="18" t="s">
        <v>2570</v>
      </c>
      <c r="C2925" s="18" t="s">
        <v>2485</v>
      </c>
      <c r="D2925" s="18" t="s">
        <v>2494</v>
      </c>
      <c r="E2925" s="71" t="s">
        <v>2557</v>
      </c>
      <c r="F2925" s="79">
        <v>2384</v>
      </c>
      <c r="G2925" s="21" t="s">
        <v>2345</v>
      </c>
      <c r="H2925" s="21" t="s">
        <v>2487</v>
      </c>
    </row>
    <row r="2926" spans="2:8">
      <c r="B2926" s="18" t="s">
        <v>2570</v>
      </c>
      <c r="C2926" s="18" t="s">
        <v>2436</v>
      </c>
      <c r="D2926" s="18" t="s">
        <v>2494</v>
      </c>
      <c r="E2926" s="82" t="s">
        <v>2529</v>
      </c>
      <c r="F2926" s="79">
        <v>20000</v>
      </c>
      <c r="G2926" s="21" t="s">
        <v>2345</v>
      </c>
      <c r="H2926" s="21" t="s">
        <v>2438</v>
      </c>
    </row>
    <row r="2927" spans="2:8">
      <c r="B2927" s="18" t="s">
        <v>2570</v>
      </c>
      <c r="C2927" s="18" t="s">
        <v>2406</v>
      </c>
      <c r="D2927" s="18" t="s">
        <v>2494</v>
      </c>
      <c r="E2927" s="82" t="s">
        <v>2530</v>
      </c>
      <c r="F2927" s="79">
        <v>4000</v>
      </c>
      <c r="G2927" s="21" t="s">
        <v>2345</v>
      </c>
      <c r="H2927" s="21" t="s">
        <v>2408</v>
      </c>
    </row>
    <row r="2928" spans="2:8">
      <c r="B2928" s="18" t="s">
        <v>2570</v>
      </c>
      <c r="C2928" s="18" t="s">
        <v>2409</v>
      </c>
      <c r="D2928" s="18" t="s">
        <v>2494</v>
      </c>
      <c r="E2928" s="82" t="s">
        <v>2531</v>
      </c>
      <c r="F2928" s="79">
        <v>3000</v>
      </c>
      <c r="G2928" s="21" t="s">
        <v>2345</v>
      </c>
      <c r="H2928" s="21" t="s">
        <v>2411</v>
      </c>
    </row>
    <row r="2929" spans="2:8">
      <c r="B2929" s="18" t="s">
        <v>2570</v>
      </c>
      <c r="C2929" s="18" t="s">
        <v>2412</v>
      </c>
      <c r="D2929" s="18" t="s">
        <v>2494</v>
      </c>
      <c r="E2929" s="82" t="s">
        <v>2532</v>
      </c>
      <c r="F2929" s="79">
        <v>2000</v>
      </c>
      <c r="G2929" s="21" t="s">
        <v>2345</v>
      </c>
      <c r="H2929" s="21" t="s">
        <v>2414</v>
      </c>
    </row>
    <row r="2930" spans="2:8">
      <c r="B2930" s="18" t="s">
        <v>2570</v>
      </c>
      <c r="C2930" s="18" t="s">
        <v>2415</v>
      </c>
      <c r="D2930" s="18" t="s">
        <v>2494</v>
      </c>
      <c r="E2930" s="82" t="s">
        <v>2533</v>
      </c>
      <c r="F2930" s="79">
        <v>500</v>
      </c>
      <c r="G2930" s="21" t="s">
        <v>2345</v>
      </c>
      <c r="H2930" s="21" t="s">
        <v>2417</v>
      </c>
    </row>
    <row r="2931" spans="2:8">
      <c r="B2931" s="18" t="s">
        <v>2570</v>
      </c>
      <c r="C2931" s="18" t="s">
        <v>2442</v>
      </c>
      <c r="D2931" s="18" t="s">
        <v>2494</v>
      </c>
      <c r="E2931" s="82" t="s">
        <v>2564</v>
      </c>
      <c r="F2931" s="79">
        <v>1500</v>
      </c>
      <c r="G2931" s="21" t="s">
        <v>2345</v>
      </c>
      <c r="H2931" s="21" t="s">
        <v>2444</v>
      </c>
    </row>
    <row r="2932" spans="2:8">
      <c r="B2932" s="18" t="s">
        <v>2570</v>
      </c>
      <c r="C2932" s="18" t="s">
        <v>2418</v>
      </c>
      <c r="D2932" s="18" t="s">
        <v>2494</v>
      </c>
      <c r="E2932" s="82" t="s">
        <v>2565</v>
      </c>
      <c r="F2932" s="79">
        <v>1500</v>
      </c>
      <c r="G2932" s="21" t="s">
        <v>2345</v>
      </c>
      <c r="H2932" s="21" t="s">
        <v>2420</v>
      </c>
    </row>
    <row r="2933" spans="2:8">
      <c r="B2933" s="18" t="s">
        <v>2570</v>
      </c>
      <c r="C2933" s="18" t="s">
        <v>2535</v>
      </c>
      <c r="D2933" s="18" t="s">
        <v>2494</v>
      </c>
      <c r="E2933" s="82" t="s">
        <v>2536</v>
      </c>
      <c r="F2933" s="79">
        <v>4000</v>
      </c>
      <c r="G2933" s="21" t="s">
        <v>2345</v>
      </c>
      <c r="H2933" s="21" t="s">
        <v>2537</v>
      </c>
    </row>
    <row r="2934" spans="2:8">
      <c r="B2934" s="23" t="s">
        <v>2570</v>
      </c>
      <c r="C2934" s="23" t="s">
        <v>2424</v>
      </c>
      <c r="D2934" s="23" t="s">
        <v>2494</v>
      </c>
      <c r="E2934" s="120" t="s">
        <v>2558</v>
      </c>
      <c r="F2934" s="90">
        <v>10000</v>
      </c>
      <c r="G2934" s="21" t="s">
        <v>2345</v>
      </c>
      <c r="H2934" s="26" t="s">
        <v>2426</v>
      </c>
    </row>
    <row r="2935" spans="2:8" ht="11.7" thickBot="1">
      <c r="B2935" s="27"/>
      <c r="C2935" s="27"/>
      <c r="D2935" s="27"/>
      <c r="E2935" s="121" t="s">
        <v>2346</v>
      </c>
      <c r="F2935" s="57">
        <f>SUM(F2909:F2915)+SUM(F2923:F2934)</f>
        <v>794659</v>
      </c>
      <c r="G2935" s="46"/>
      <c r="H2935" s="46"/>
    </row>
    <row r="2936" spans="2:8" ht="11.7" thickBot="1">
      <c r="B2936" s="40"/>
      <c r="C2936" s="40"/>
      <c r="D2936" s="40"/>
      <c r="E2936" s="123"/>
      <c r="F2936" s="85"/>
      <c r="G2936" s="63"/>
      <c r="H2936" s="63"/>
    </row>
    <row r="2937" spans="2:8">
      <c r="B2937" s="18"/>
      <c r="C2937" s="18"/>
      <c r="D2937" s="18"/>
      <c r="E2937" s="94" t="s">
        <v>2427</v>
      </c>
      <c r="F2937" s="70"/>
      <c r="G2937" s="30"/>
      <c r="H2937" s="30"/>
    </row>
    <row r="2938" spans="2:8">
      <c r="B2938" s="18" t="s">
        <v>2574</v>
      </c>
      <c r="C2938" s="18" t="s">
        <v>2398</v>
      </c>
      <c r="D2938" s="18" t="s">
        <v>2575</v>
      </c>
      <c r="E2938" s="95" t="s">
        <v>2401</v>
      </c>
      <c r="F2938" s="70">
        <v>340000</v>
      </c>
      <c r="G2938" s="21" t="s">
        <v>2348</v>
      </c>
      <c r="H2938" s="21" t="s">
        <v>2400</v>
      </c>
    </row>
    <row r="2939" spans="2:8">
      <c r="B2939" s="18" t="s">
        <v>2574</v>
      </c>
      <c r="C2939" s="18" t="s">
        <v>2398</v>
      </c>
      <c r="D2939" s="18" t="s">
        <v>2575</v>
      </c>
      <c r="E2939" s="93" t="s">
        <v>2576</v>
      </c>
      <c r="F2939" s="20">
        <f>SUM(F2938)</f>
        <v>340000</v>
      </c>
      <c r="G2939" s="21" t="s">
        <v>2348</v>
      </c>
      <c r="H2939" s="21" t="s">
        <v>2400</v>
      </c>
    </row>
    <row r="2940" spans="2:8">
      <c r="B2940" s="18" t="s">
        <v>2574</v>
      </c>
      <c r="C2940" s="18" t="s">
        <v>2577</v>
      </c>
      <c r="D2940" s="18" t="s">
        <v>2575</v>
      </c>
      <c r="E2940" s="71" t="s">
        <v>2578</v>
      </c>
      <c r="F2940" s="70">
        <v>100</v>
      </c>
      <c r="G2940" s="21" t="s">
        <v>2348</v>
      </c>
      <c r="H2940" s="21" t="s">
        <v>2579</v>
      </c>
    </row>
    <row r="2941" spans="2:8">
      <c r="B2941" s="18" t="s">
        <v>2574</v>
      </c>
      <c r="C2941" s="18" t="s">
        <v>2436</v>
      </c>
      <c r="D2941" s="18" t="s">
        <v>2575</v>
      </c>
      <c r="E2941" s="82" t="s">
        <v>2580</v>
      </c>
      <c r="F2941" s="70">
        <v>2000</v>
      </c>
      <c r="G2941" s="21" t="s">
        <v>2348</v>
      </c>
      <c r="H2941" s="21" t="s">
        <v>2438</v>
      </c>
    </row>
    <row r="2942" spans="2:8">
      <c r="B2942" s="18" t="s">
        <v>2574</v>
      </c>
      <c r="C2942" s="18" t="s">
        <v>2406</v>
      </c>
      <c r="D2942" s="18" t="s">
        <v>2575</v>
      </c>
      <c r="E2942" s="82" t="s">
        <v>2581</v>
      </c>
      <c r="F2942" s="70">
        <v>600</v>
      </c>
      <c r="G2942" s="21" t="s">
        <v>2348</v>
      </c>
      <c r="H2942" s="21" t="s">
        <v>2408</v>
      </c>
    </row>
    <row r="2943" spans="2:8">
      <c r="B2943" s="23" t="s">
        <v>2574</v>
      </c>
      <c r="C2943" s="23" t="s">
        <v>2415</v>
      </c>
      <c r="D2943" s="23" t="s">
        <v>2575</v>
      </c>
      <c r="E2943" s="83" t="s">
        <v>2582</v>
      </c>
      <c r="F2943" s="59">
        <v>200</v>
      </c>
      <c r="G2943" s="21" t="s">
        <v>2348</v>
      </c>
      <c r="H2943" s="26" t="s">
        <v>2417</v>
      </c>
    </row>
    <row r="2944" spans="2:8" ht="11.7" thickBot="1">
      <c r="B2944" s="27"/>
      <c r="C2944" s="27"/>
      <c r="D2944" s="27"/>
      <c r="E2944" s="121" t="s">
        <v>2351</v>
      </c>
      <c r="F2944" s="57">
        <f>+SUM(F2939:F2943)</f>
        <v>342900</v>
      </c>
      <c r="G2944" s="46"/>
      <c r="H2944" s="46"/>
    </row>
    <row r="2945" spans="2:8" ht="11.7" thickBot="1">
      <c r="B2945" s="18"/>
      <c r="C2945" s="18"/>
      <c r="D2945" s="18"/>
      <c r="E2945" s="122"/>
      <c r="F2945" s="79"/>
      <c r="G2945" s="30"/>
      <c r="H2945" s="30"/>
    </row>
    <row r="2946" spans="2:8">
      <c r="B2946" s="33"/>
      <c r="C2946" s="33"/>
      <c r="D2946" s="33"/>
      <c r="E2946" s="124" t="s">
        <v>2427</v>
      </c>
      <c r="F2946" s="80"/>
      <c r="G2946" s="58"/>
      <c r="H2946" s="58"/>
    </row>
    <row r="2947" spans="2:8">
      <c r="B2947" s="18" t="s">
        <v>2583</v>
      </c>
      <c r="C2947" s="18" t="s">
        <v>2398</v>
      </c>
      <c r="D2947" s="18" t="s">
        <v>2584</v>
      </c>
      <c r="E2947" s="74" t="s">
        <v>2401</v>
      </c>
      <c r="F2947" s="79">
        <v>3000</v>
      </c>
      <c r="G2947" s="21" t="s">
        <v>2353</v>
      </c>
      <c r="H2947" s="21" t="s">
        <v>2400</v>
      </c>
    </row>
    <row r="2948" spans="2:8">
      <c r="B2948" s="18" t="s">
        <v>2583</v>
      </c>
      <c r="C2948" s="18" t="s">
        <v>2398</v>
      </c>
      <c r="D2948" s="18" t="s">
        <v>2584</v>
      </c>
      <c r="E2948" s="108" t="s">
        <v>2585</v>
      </c>
      <c r="F2948" s="20">
        <f>SUM(F2947:F2947)</f>
        <v>3000</v>
      </c>
      <c r="G2948" s="21" t="s">
        <v>2353</v>
      </c>
      <c r="H2948" s="21" t="s">
        <v>2400</v>
      </c>
    </row>
    <row r="2949" spans="2:8">
      <c r="B2949" s="18"/>
      <c r="C2949" s="18"/>
      <c r="D2949" s="18"/>
      <c r="E2949" s="110" t="s">
        <v>2427</v>
      </c>
      <c r="F2949" s="79"/>
      <c r="G2949" s="30"/>
      <c r="H2949" s="30"/>
    </row>
    <row r="2950" spans="2:8">
      <c r="B2950" s="18" t="s">
        <v>2583</v>
      </c>
      <c r="C2950" s="18" t="s">
        <v>2398</v>
      </c>
      <c r="D2950" s="18" t="s">
        <v>2494</v>
      </c>
      <c r="E2950" s="122" t="s">
        <v>2401</v>
      </c>
      <c r="F2950" s="70">
        <v>28000</v>
      </c>
      <c r="G2950" s="21" t="s">
        <v>2353</v>
      </c>
      <c r="H2950" s="21" t="s">
        <v>2400</v>
      </c>
    </row>
    <row r="2951" spans="2:8">
      <c r="B2951" s="23" t="s">
        <v>2583</v>
      </c>
      <c r="C2951" s="23" t="s">
        <v>2398</v>
      </c>
      <c r="D2951" s="23" t="s">
        <v>2494</v>
      </c>
      <c r="E2951" s="120" t="s">
        <v>2496</v>
      </c>
      <c r="F2951" s="25">
        <f>SUM(F2950)</f>
        <v>28000</v>
      </c>
      <c r="G2951" s="21" t="s">
        <v>2353</v>
      </c>
      <c r="H2951" s="21" t="s">
        <v>2400</v>
      </c>
    </row>
    <row r="2952" spans="2:8" ht="11.7" thickBot="1">
      <c r="B2952" s="27"/>
      <c r="C2952" s="27"/>
      <c r="D2952" s="27"/>
      <c r="E2952" s="121" t="s">
        <v>2355</v>
      </c>
      <c r="F2952" s="57">
        <f>+F2948+F2951</f>
        <v>31000</v>
      </c>
      <c r="G2952" s="46"/>
      <c r="H2952" s="46"/>
    </row>
    <row r="2953" spans="2:8" ht="11.7" thickBot="1">
      <c r="B2953" s="18"/>
      <c r="C2953" s="18"/>
      <c r="D2953" s="18"/>
      <c r="E2953" s="122"/>
      <c r="F2953" s="79"/>
      <c r="G2953" s="30"/>
      <c r="H2953" s="30"/>
    </row>
    <row r="2954" spans="2:8">
      <c r="B2954" s="33"/>
      <c r="C2954" s="33"/>
      <c r="D2954" s="33"/>
      <c r="E2954" s="124" t="s">
        <v>2427</v>
      </c>
      <c r="F2954" s="80"/>
      <c r="G2954" s="58"/>
      <c r="H2954" s="58"/>
    </row>
    <row r="2955" spans="2:8">
      <c r="B2955" s="18" t="s">
        <v>2586</v>
      </c>
      <c r="C2955" s="18" t="s">
        <v>2447</v>
      </c>
      <c r="D2955" s="18" t="s">
        <v>2494</v>
      </c>
      <c r="E2955" s="105" t="s">
        <v>2429</v>
      </c>
      <c r="F2955" s="70">
        <f>9*365*488.88</f>
        <v>1605970.8</v>
      </c>
      <c r="G2955" s="21" t="s">
        <v>2587</v>
      </c>
      <c r="H2955" s="21" t="s">
        <v>2400</v>
      </c>
    </row>
    <row r="2956" spans="2:8">
      <c r="B2956" s="18" t="s">
        <v>2586</v>
      </c>
      <c r="C2956" s="18" t="s">
        <v>2447</v>
      </c>
      <c r="D2956" s="18" t="s">
        <v>2494</v>
      </c>
      <c r="E2956" s="71" t="s">
        <v>2496</v>
      </c>
      <c r="F2956" s="20">
        <f>SUM(F2955:F2955)</f>
        <v>1605970.8</v>
      </c>
      <c r="G2956" s="21" t="s">
        <v>2587</v>
      </c>
      <c r="H2956" s="21" t="s">
        <v>2400</v>
      </c>
    </row>
    <row r="2957" spans="2:8">
      <c r="B2957" s="18"/>
      <c r="C2957" s="18"/>
      <c r="D2957" s="18"/>
      <c r="E2957" s="110" t="s">
        <v>2427</v>
      </c>
      <c r="F2957" s="79"/>
      <c r="G2957" s="30"/>
      <c r="H2957" s="30"/>
    </row>
    <row r="2958" spans="2:8">
      <c r="B2958" s="18" t="s">
        <v>2586</v>
      </c>
      <c r="C2958" s="18" t="s">
        <v>2447</v>
      </c>
      <c r="D2958" s="18" t="s">
        <v>2290</v>
      </c>
      <c r="E2958" s="69" t="s">
        <v>2588</v>
      </c>
      <c r="F2958" s="70">
        <f>5000+29</f>
        <v>5029</v>
      </c>
      <c r="G2958" s="21" t="s">
        <v>2587</v>
      </c>
      <c r="H2958" s="21" t="s">
        <v>2400</v>
      </c>
    </row>
    <row r="2959" spans="2:8">
      <c r="B2959" s="18" t="s">
        <v>2586</v>
      </c>
      <c r="C2959" s="18" t="s">
        <v>2447</v>
      </c>
      <c r="D2959" s="18" t="s">
        <v>2290</v>
      </c>
      <c r="E2959" s="71" t="s">
        <v>2430</v>
      </c>
      <c r="F2959" s="20">
        <f>SUM(F2958)</f>
        <v>5029</v>
      </c>
      <c r="G2959" s="21" t="s">
        <v>2587</v>
      </c>
      <c r="H2959" s="21" t="s">
        <v>2400</v>
      </c>
    </row>
    <row r="2960" spans="2:8">
      <c r="B2960" s="18"/>
      <c r="C2960" s="18"/>
      <c r="D2960" s="18"/>
      <c r="E2960" s="125" t="s">
        <v>2589</v>
      </c>
      <c r="F2960" s="79"/>
      <c r="G2960" s="30"/>
      <c r="H2960" s="30"/>
    </row>
    <row r="2961" spans="2:8">
      <c r="B2961" s="18" t="s">
        <v>2586</v>
      </c>
      <c r="C2961" s="18" t="s">
        <v>2590</v>
      </c>
      <c r="D2961" s="18" t="s">
        <v>2494</v>
      </c>
      <c r="E2961" s="95" t="s">
        <v>2429</v>
      </c>
      <c r="F2961" s="70">
        <v>15000</v>
      </c>
      <c r="G2961" s="21" t="s">
        <v>2587</v>
      </c>
      <c r="H2961" s="21" t="s">
        <v>2591</v>
      </c>
    </row>
    <row r="2962" spans="2:8">
      <c r="B2962" s="23" t="s">
        <v>2586</v>
      </c>
      <c r="C2962" s="23" t="s">
        <v>2590</v>
      </c>
      <c r="D2962" s="23" t="s">
        <v>2494</v>
      </c>
      <c r="E2962" s="72" t="s">
        <v>2496</v>
      </c>
      <c r="F2962" s="25">
        <f>SUM(F2961:F2961)</f>
        <v>15000</v>
      </c>
      <c r="G2962" s="21" t="s">
        <v>2587</v>
      </c>
      <c r="H2962" s="26" t="s">
        <v>2591</v>
      </c>
    </row>
    <row r="2963" spans="2:8" ht="11.7" thickBot="1">
      <c r="B2963" s="27"/>
      <c r="C2963" s="27"/>
      <c r="D2963" s="27"/>
      <c r="E2963" s="126" t="s">
        <v>2592</v>
      </c>
      <c r="F2963" s="57">
        <f>F2956+F2959+F2962</f>
        <v>1625999.8</v>
      </c>
      <c r="G2963" s="46"/>
      <c r="H2963" s="46"/>
    </row>
    <row r="2964" spans="2:8">
      <c r="B2964" s="18"/>
      <c r="C2964" s="18"/>
      <c r="D2964" s="18"/>
      <c r="E2964" s="101" t="s">
        <v>2593</v>
      </c>
      <c r="F2964" s="79"/>
      <c r="G2964" s="30"/>
      <c r="H2964" s="30"/>
    </row>
    <row r="2965" spans="2:8">
      <c r="B2965" s="18"/>
      <c r="C2965" s="18"/>
      <c r="D2965" s="18"/>
      <c r="E2965" s="102" t="s">
        <v>2594</v>
      </c>
      <c r="F2965" s="79"/>
      <c r="G2965" s="30"/>
      <c r="H2965" s="30"/>
    </row>
    <row r="2966" spans="2:8" ht="11.7" thickBot="1">
      <c r="B2966" s="27"/>
      <c r="C2966" s="27"/>
      <c r="D2966" s="27"/>
      <c r="E2966" s="103" t="s">
        <v>2595</v>
      </c>
      <c r="F2966" s="104"/>
      <c r="G2966" s="46"/>
      <c r="H2966" s="46"/>
    </row>
    <row r="2967" spans="2:8">
      <c r="B2967" s="127" t="s">
        <v>2596</v>
      </c>
      <c r="C2967" s="127">
        <v>6335</v>
      </c>
      <c r="D2967" s="128" t="s">
        <v>2597</v>
      </c>
      <c r="E2967" s="129" t="s">
        <v>2598</v>
      </c>
      <c r="F2967" s="25">
        <v>43600</v>
      </c>
      <c r="G2967" s="21" t="s">
        <v>2357</v>
      </c>
      <c r="H2967" s="21" t="s">
        <v>2599</v>
      </c>
    </row>
    <row r="2968" spans="2:8" ht="11.7" thickBot="1">
      <c r="B2968" s="130"/>
      <c r="C2968" s="130"/>
      <c r="D2968" s="131"/>
      <c r="E2968" s="132" t="s">
        <v>2358</v>
      </c>
      <c r="F2968" s="133">
        <f>SUM(F2967)</f>
        <v>43600</v>
      </c>
      <c r="G2968" s="46"/>
      <c r="H2968" s="46"/>
    </row>
    <row r="2969" spans="2:8" ht="11.7" thickBot="1">
      <c r="B2969" s="134"/>
      <c r="C2969" s="134"/>
      <c r="D2969" s="135"/>
      <c r="E2969" s="136"/>
      <c r="F2969" s="137"/>
      <c r="G2969" s="46"/>
      <c r="H2969" s="46"/>
    </row>
    <row r="2970" spans="2:8">
      <c r="B2970" s="138"/>
      <c r="C2970" s="138"/>
      <c r="D2970" s="139"/>
      <c r="E2970" s="140" t="s">
        <v>2600</v>
      </c>
      <c r="F2970" s="67"/>
      <c r="G2970" s="141"/>
      <c r="H2970" s="142"/>
    </row>
    <row r="2971" spans="2:8">
      <c r="B2971" s="143" t="s">
        <v>2601</v>
      </c>
      <c r="C2971" s="143" t="s">
        <v>2398</v>
      </c>
      <c r="D2971" s="144" t="s">
        <v>2602</v>
      </c>
      <c r="E2971" s="145" t="s">
        <v>2603</v>
      </c>
      <c r="F2971" s="20">
        <v>168608</v>
      </c>
      <c r="G2971" s="146" t="s">
        <v>2360</v>
      </c>
      <c r="H2971" s="21" t="s">
        <v>2400</v>
      </c>
    </row>
    <row r="2972" spans="2:8">
      <c r="B2972" s="143" t="s">
        <v>2601</v>
      </c>
      <c r="C2972" s="143" t="s">
        <v>2398</v>
      </c>
      <c r="D2972" s="144" t="s">
        <v>2602</v>
      </c>
      <c r="E2972" s="145" t="s">
        <v>2401</v>
      </c>
      <c r="F2972" s="20">
        <v>73238</v>
      </c>
      <c r="G2972" s="146" t="s">
        <v>2360</v>
      </c>
      <c r="H2972" s="21" t="s">
        <v>2400</v>
      </c>
    </row>
    <row r="2973" spans="2:8">
      <c r="B2973" s="143" t="s">
        <v>2601</v>
      </c>
      <c r="C2973" s="143" t="s">
        <v>2398</v>
      </c>
      <c r="D2973" s="144" t="s">
        <v>2602</v>
      </c>
      <c r="E2973" s="145" t="s">
        <v>2604</v>
      </c>
      <c r="F2973" s="20">
        <v>54781</v>
      </c>
      <c r="G2973" s="146" t="s">
        <v>2360</v>
      </c>
      <c r="H2973" s="21" t="s">
        <v>2400</v>
      </c>
    </row>
    <row r="2974" spans="2:8">
      <c r="B2974" s="143" t="s">
        <v>2601</v>
      </c>
      <c r="C2974" s="143" t="s">
        <v>2398</v>
      </c>
      <c r="D2974" s="144" t="s">
        <v>2602</v>
      </c>
      <c r="E2974" s="147" t="s">
        <v>2605</v>
      </c>
      <c r="F2974" s="148">
        <f>SUM(F2970:F2973)</f>
        <v>296627</v>
      </c>
      <c r="G2974" s="146" t="s">
        <v>2360</v>
      </c>
      <c r="H2974" s="21" t="s">
        <v>2400</v>
      </c>
    </row>
    <row r="2975" spans="2:8">
      <c r="B2975" s="143" t="s">
        <v>2601</v>
      </c>
      <c r="C2975" s="143" t="s">
        <v>2447</v>
      </c>
      <c r="D2975" s="144" t="s">
        <v>2602</v>
      </c>
      <c r="E2975" s="147" t="s">
        <v>2606</v>
      </c>
      <c r="F2975" s="20">
        <v>75</v>
      </c>
      <c r="G2975" s="146" t="s">
        <v>2360</v>
      </c>
      <c r="H2975" s="149" t="s">
        <v>2449</v>
      </c>
    </row>
    <row r="2976" spans="2:8">
      <c r="B2976" s="143" t="s">
        <v>2601</v>
      </c>
      <c r="C2976" s="143" t="s">
        <v>2607</v>
      </c>
      <c r="D2976" s="144" t="s">
        <v>2602</v>
      </c>
      <c r="E2976" s="147" t="s">
        <v>2608</v>
      </c>
      <c r="F2976" s="20">
        <v>309</v>
      </c>
      <c r="G2976" s="146" t="s">
        <v>2360</v>
      </c>
      <c r="H2976" s="149" t="s">
        <v>2609</v>
      </c>
    </row>
    <row r="2977" spans="2:8">
      <c r="B2977" s="143" t="s">
        <v>2601</v>
      </c>
      <c r="C2977" s="143" t="s">
        <v>2610</v>
      </c>
      <c r="D2977" s="144" t="s">
        <v>2602</v>
      </c>
      <c r="E2977" s="147" t="s">
        <v>2611</v>
      </c>
      <c r="F2977" s="20">
        <v>28520</v>
      </c>
      <c r="G2977" s="146" t="s">
        <v>2360</v>
      </c>
      <c r="H2977" s="149" t="s">
        <v>2612</v>
      </c>
    </row>
    <row r="2978" spans="2:8">
      <c r="B2978" s="143" t="s">
        <v>2601</v>
      </c>
      <c r="C2978" s="143" t="s">
        <v>2613</v>
      </c>
      <c r="D2978" s="144" t="s">
        <v>2602</v>
      </c>
      <c r="E2978" s="147" t="s">
        <v>2614</v>
      </c>
      <c r="F2978" s="20">
        <v>31</v>
      </c>
      <c r="G2978" s="146" t="s">
        <v>2360</v>
      </c>
      <c r="H2978" s="149" t="s">
        <v>2615</v>
      </c>
    </row>
    <row r="2979" spans="2:8">
      <c r="B2979" s="143" t="s">
        <v>2601</v>
      </c>
      <c r="C2979" s="143" t="s">
        <v>2403</v>
      </c>
      <c r="D2979" s="144" t="s">
        <v>2602</v>
      </c>
      <c r="E2979" s="147" t="s">
        <v>2455</v>
      </c>
      <c r="F2979" s="20">
        <v>2000</v>
      </c>
      <c r="G2979" s="146" t="s">
        <v>2360</v>
      </c>
      <c r="H2979" s="149" t="s">
        <v>2405</v>
      </c>
    </row>
    <row r="2980" spans="2:8">
      <c r="B2980" s="143" t="s">
        <v>2601</v>
      </c>
      <c r="C2980" s="143" t="s">
        <v>2433</v>
      </c>
      <c r="D2980" s="144" t="s">
        <v>2602</v>
      </c>
      <c r="E2980" s="147" t="s">
        <v>2616</v>
      </c>
      <c r="F2980" s="20">
        <v>5000</v>
      </c>
      <c r="G2980" s="146" t="s">
        <v>2360</v>
      </c>
      <c r="H2980" s="149" t="s">
        <v>2435</v>
      </c>
    </row>
    <row r="2981" spans="2:8">
      <c r="B2981" s="143" t="s">
        <v>2601</v>
      </c>
      <c r="C2981" s="143" t="s">
        <v>2436</v>
      </c>
      <c r="D2981" s="144" t="s">
        <v>2602</v>
      </c>
      <c r="E2981" s="147" t="s">
        <v>2617</v>
      </c>
      <c r="F2981" s="20">
        <v>1000</v>
      </c>
      <c r="G2981" s="146" t="s">
        <v>2360</v>
      </c>
      <c r="H2981" s="149" t="s">
        <v>2438</v>
      </c>
    </row>
    <row r="2982" spans="2:8">
      <c r="B2982" s="143" t="s">
        <v>2601</v>
      </c>
      <c r="C2982" s="143" t="s">
        <v>2406</v>
      </c>
      <c r="D2982" s="144" t="s">
        <v>2602</v>
      </c>
      <c r="E2982" s="147" t="s">
        <v>2618</v>
      </c>
      <c r="F2982" s="20">
        <v>2000</v>
      </c>
      <c r="G2982" s="146" t="s">
        <v>2360</v>
      </c>
      <c r="H2982" s="149" t="s">
        <v>2408</v>
      </c>
    </row>
    <row r="2983" spans="2:8">
      <c r="B2983" s="143" t="s">
        <v>2601</v>
      </c>
      <c r="C2983" s="143" t="s">
        <v>2619</v>
      </c>
      <c r="D2983" s="144" t="s">
        <v>2602</v>
      </c>
      <c r="E2983" s="147" t="s">
        <v>2620</v>
      </c>
      <c r="F2983" s="20">
        <v>155</v>
      </c>
      <c r="G2983" s="146" t="s">
        <v>2360</v>
      </c>
      <c r="H2983" s="149" t="s">
        <v>2621</v>
      </c>
    </row>
    <row r="2984" spans="2:8">
      <c r="B2984" s="143" t="s">
        <v>2601</v>
      </c>
      <c r="C2984" s="143" t="s">
        <v>2409</v>
      </c>
      <c r="D2984" s="144" t="s">
        <v>2602</v>
      </c>
      <c r="E2984" s="147" t="s">
        <v>2489</v>
      </c>
      <c r="F2984" s="20">
        <v>663</v>
      </c>
      <c r="G2984" s="146" t="s">
        <v>2360</v>
      </c>
      <c r="H2984" s="149" t="s">
        <v>2411</v>
      </c>
    </row>
    <row r="2985" spans="2:8">
      <c r="B2985" s="143" t="s">
        <v>2601</v>
      </c>
      <c r="C2985" s="143" t="s">
        <v>2415</v>
      </c>
      <c r="D2985" s="144" t="s">
        <v>2602</v>
      </c>
      <c r="E2985" s="147" t="s">
        <v>2622</v>
      </c>
      <c r="F2985" s="20">
        <v>309</v>
      </c>
      <c r="G2985" s="146" t="s">
        <v>2360</v>
      </c>
      <c r="H2985" s="149" t="s">
        <v>2417</v>
      </c>
    </row>
    <row r="2986" spans="2:8">
      <c r="B2986" s="143" t="s">
        <v>2601</v>
      </c>
      <c r="C2986" s="143" t="s">
        <v>2535</v>
      </c>
      <c r="D2986" s="144" t="s">
        <v>2602</v>
      </c>
      <c r="E2986" s="147" t="s">
        <v>2623</v>
      </c>
      <c r="F2986" s="20">
        <v>300</v>
      </c>
      <c r="G2986" s="146" t="s">
        <v>2360</v>
      </c>
      <c r="H2986" s="149" t="s">
        <v>2537</v>
      </c>
    </row>
    <row r="2987" spans="2:8">
      <c r="B2987" s="143" t="s">
        <v>2601</v>
      </c>
      <c r="C2987" s="143" t="s">
        <v>2421</v>
      </c>
      <c r="D2987" s="144" t="s">
        <v>2602</v>
      </c>
      <c r="E2987" s="147" t="s">
        <v>2624</v>
      </c>
      <c r="F2987" s="20">
        <v>5550</v>
      </c>
      <c r="G2987" s="146" t="s">
        <v>2360</v>
      </c>
      <c r="H2987" s="149" t="s">
        <v>2423</v>
      </c>
    </row>
    <row r="2988" spans="2:8">
      <c r="B2988" s="150" t="s">
        <v>2601</v>
      </c>
      <c r="C2988" s="150" t="s">
        <v>2424</v>
      </c>
      <c r="D2988" s="151" t="s">
        <v>2602</v>
      </c>
      <c r="E2988" s="152" t="s">
        <v>2625</v>
      </c>
      <c r="F2988" s="25">
        <v>1542</v>
      </c>
      <c r="G2988" s="146" t="s">
        <v>2360</v>
      </c>
      <c r="H2988" s="153" t="s">
        <v>2426</v>
      </c>
    </row>
    <row r="2989" spans="2:8" ht="11.7" thickBot="1">
      <c r="B2989" s="154"/>
      <c r="C2989" s="154"/>
      <c r="D2989" s="155"/>
      <c r="E2989" s="156" t="s">
        <v>2363</v>
      </c>
      <c r="F2989" s="157">
        <f>SUM(F2975:F2988)+F2974</f>
        <v>344081</v>
      </c>
      <c r="G2989" s="158"/>
      <c r="H2989" s="159"/>
    </row>
    <row r="2990" spans="2:8" ht="11.7" thickBot="1">
      <c r="B2990" s="134"/>
      <c r="C2990" s="134"/>
      <c r="D2990" s="135"/>
      <c r="E2990" s="136"/>
      <c r="F2990" s="137"/>
      <c r="G2990" s="30"/>
      <c r="H2990" s="30"/>
    </row>
    <row r="2991" spans="2:8">
      <c r="B2991" s="138"/>
      <c r="C2991" s="138"/>
      <c r="D2991" s="139"/>
      <c r="E2991" s="140" t="s">
        <v>2600</v>
      </c>
      <c r="F2991" s="20"/>
      <c r="G2991" s="141"/>
      <c r="H2991" s="142"/>
    </row>
    <row r="2992" spans="2:8">
      <c r="B2992" s="143" t="s">
        <v>2626</v>
      </c>
      <c r="C2992" s="143" t="s">
        <v>2398</v>
      </c>
      <c r="D2992" s="144" t="s">
        <v>2602</v>
      </c>
      <c r="E2992" s="145" t="s">
        <v>2604</v>
      </c>
      <c r="F2992" s="20">
        <v>93986</v>
      </c>
      <c r="G2992" s="146" t="s">
        <v>2365</v>
      </c>
      <c r="H2992" s="21" t="s">
        <v>2400</v>
      </c>
    </row>
    <row r="2993" spans="2:8">
      <c r="B2993" s="143" t="s">
        <v>2626</v>
      </c>
      <c r="C2993" s="143" t="s">
        <v>2398</v>
      </c>
      <c r="D2993" s="144" t="s">
        <v>2602</v>
      </c>
      <c r="E2993" s="147" t="s">
        <v>2605</v>
      </c>
      <c r="F2993" s="148">
        <f>SUM(F2991:F2992)</f>
        <v>93986</v>
      </c>
      <c r="G2993" s="146" t="s">
        <v>2365</v>
      </c>
      <c r="H2993" s="21" t="s">
        <v>2400</v>
      </c>
    </row>
    <row r="2994" spans="2:8">
      <c r="B2994" s="138"/>
      <c r="C2994" s="138"/>
      <c r="D2994" s="139"/>
      <c r="E2994" s="140" t="s">
        <v>2600</v>
      </c>
      <c r="F2994" s="20"/>
      <c r="G2994" s="141"/>
      <c r="H2994" s="142"/>
    </row>
    <row r="2995" spans="2:8">
      <c r="B2995" s="143" t="s">
        <v>2626</v>
      </c>
      <c r="C2995" s="143" t="s">
        <v>2398</v>
      </c>
      <c r="D2995" s="144" t="s">
        <v>2627</v>
      </c>
      <c r="E2995" s="145" t="s">
        <v>2603</v>
      </c>
      <c r="F2995" s="20">
        <v>41303</v>
      </c>
      <c r="G2995" s="146" t="s">
        <v>2365</v>
      </c>
      <c r="H2995" s="21" t="s">
        <v>2400</v>
      </c>
    </row>
    <row r="2996" spans="2:8">
      <c r="B2996" s="143" t="s">
        <v>2626</v>
      </c>
      <c r="C2996" s="143" t="s">
        <v>2398</v>
      </c>
      <c r="D2996" s="144" t="s">
        <v>2627</v>
      </c>
      <c r="E2996" s="145" t="s">
        <v>2604</v>
      </c>
      <c r="F2996" s="20">
        <v>28907</v>
      </c>
      <c r="G2996" s="146" t="s">
        <v>2365</v>
      </c>
      <c r="H2996" s="21" t="s">
        <v>2400</v>
      </c>
    </row>
    <row r="2997" spans="2:8">
      <c r="B2997" s="143" t="s">
        <v>2626</v>
      </c>
      <c r="C2997" s="143" t="s">
        <v>2398</v>
      </c>
      <c r="D2997" s="144" t="s">
        <v>2627</v>
      </c>
      <c r="E2997" s="147" t="s">
        <v>2628</v>
      </c>
      <c r="F2997" s="148">
        <f>SUM(F2994:F2996)</f>
        <v>70210</v>
      </c>
      <c r="G2997" s="146" t="s">
        <v>2365</v>
      </c>
      <c r="H2997" s="21" t="s">
        <v>2400</v>
      </c>
    </row>
    <row r="2998" spans="2:8">
      <c r="B2998" s="138"/>
      <c r="C2998" s="138"/>
      <c r="D2998" s="139"/>
      <c r="E2998" s="140" t="s">
        <v>2600</v>
      </c>
      <c r="F2998" s="20"/>
      <c r="G2998" s="141"/>
      <c r="H2998" s="142"/>
    </row>
    <row r="2999" spans="2:8">
      <c r="B2999" s="143" t="s">
        <v>2626</v>
      </c>
      <c r="C2999" s="143" t="s">
        <v>2398</v>
      </c>
      <c r="D2999" s="144" t="s">
        <v>2629</v>
      </c>
      <c r="E2999" s="145" t="s">
        <v>2401</v>
      </c>
      <c r="F2999" s="20">
        <v>62406</v>
      </c>
      <c r="G2999" s="146" t="s">
        <v>2365</v>
      </c>
      <c r="H2999" s="21" t="s">
        <v>2400</v>
      </c>
    </row>
    <row r="3000" spans="2:8">
      <c r="B3000" s="143" t="s">
        <v>2626</v>
      </c>
      <c r="C3000" s="143" t="s">
        <v>2398</v>
      </c>
      <c r="D3000" s="144" t="s">
        <v>2629</v>
      </c>
      <c r="E3000" s="147" t="s">
        <v>2630</v>
      </c>
      <c r="F3000" s="148">
        <f>SUM(F2998:F2999)</f>
        <v>62406</v>
      </c>
      <c r="G3000" s="146" t="s">
        <v>2365</v>
      </c>
      <c r="H3000" s="21" t="s">
        <v>2400</v>
      </c>
    </row>
    <row r="3001" spans="2:8">
      <c r="B3001" s="143" t="s">
        <v>2626</v>
      </c>
      <c r="C3001" s="143" t="s">
        <v>2447</v>
      </c>
      <c r="D3001" s="144" t="s">
        <v>2627</v>
      </c>
      <c r="E3001" s="147" t="s">
        <v>2606</v>
      </c>
      <c r="F3001" s="20">
        <v>75</v>
      </c>
      <c r="G3001" s="146" t="s">
        <v>2365</v>
      </c>
      <c r="H3001" s="149" t="s">
        <v>2449</v>
      </c>
    </row>
    <row r="3002" spans="2:8">
      <c r="B3002" s="143" t="s">
        <v>2626</v>
      </c>
      <c r="C3002" s="143" t="s">
        <v>2607</v>
      </c>
      <c r="D3002" s="144" t="s">
        <v>2627</v>
      </c>
      <c r="E3002" s="147" t="s">
        <v>2608</v>
      </c>
      <c r="F3002" s="20">
        <v>692</v>
      </c>
      <c r="G3002" s="146" t="s">
        <v>2365</v>
      </c>
      <c r="H3002" s="149" t="s">
        <v>2609</v>
      </c>
    </row>
    <row r="3003" spans="2:8">
      <c r="B3003" s="143" t="s">
        <v>2626</v>
      </c>
      <c r="C3003" s="160" t="s">
        <v>2631</v>
      </c>
      <c r="D3003" s="161" t="s">
        <v>2627</v>
      </c>
      <c r="E3003" s="147" t="s">
        <v>2632</v>
      </c>
      <c r="F3003" s="20">
        <v>2000</v>
      </c>
      <c r="G3003" s="146" t="s">
        <v>2365</v>
      </c>
      <c r="H3003" s="149" t="s">
        <v>2633</v>
      </c>
    </row>
    <row r="3004" spans="2:8">
      <c r="B3004" s="143" t="s">
        <v>2626</v>
      </c>
      <c r="C3004" s="143" t="s">
        <v>2613</v>
      </c>
      <c r="D3004" s="144" t="s">
        <v>2627</v>
      </c>
      <c r="E3004" s="147" t="s">
        <v>2614</v>
      </c>
      <c r="F3004" s="20">
        <v>131</v>
      </c>
      <c r="G3004" s="146" t="s">
        <v>2365</v>
      </c>
      <c r="H3004" s="149" t="s">
        <v>2615</v>
      </c>
    </row>
    <row r="3005" spans="2:8">
      <c r="B3005" s="143" t="s">
        <v>2626</v>
      </c>
      <c r="C3005" s="143" t="s">
        <v>2403</v>
      </c>
      <c r="D3005" s="144" t="s">
        <v>2627</v>
      </c>
      <c r="E3005" s="147" t="s">
        <v>2455</v>
      </c>
      <c r="F3005" s="20">
        <v>2600</v>
      </c>
      <c r="G3005" s="146" t="s">
        <v>2365</v>
      </c>
      <c r="H3005" s="149" t="s">
        <v>2405</v>
      </c>
    </row>
    <row r="3006" spans="2:8">
      <c r="B3006" s="143" t="s">
        <v>2626</v>
      </c>
      <c r="C3006" s="143" t="s">
        <v>2436</v>
      </c>
      <c r="D3006" s="161" t="s">
        <v>2627</v>
      </c>
      <c r="E3006" s="147" t="s">
        <v>2634</v>
      </c>
      <c r="F3006" s="20">
        <v>15000</v>
      </c>
      <c r="G3006" s="146" t="s">
        <v>2365</v>
      </c>
      <c r="H3006" s="149" t="s">
        <v>2438</v>
      </c>
    </row>
    <row r="3007" spans="2:8">
      <c r="B3007" s="143" t="s">
        <v>2626</v>
      </c>
      <c r="C3007" s="143" t="s">
        <v>2619</v>
      </c>
      <c r="D3007" s="144" t="s">
        <v>2627</v>
      </c>
      <c r="E3007" s="147" t="s">
        <v>2635</v>
      </c>
      <c r="F3007" s="20">
        <v>346</v>
      </c>
      <c r="G3007" s="146" t="s">
        <v>2365</v>
      </c>
      <c r="H3007" s="149" t="s">
        <v>2621</v>
      </c>
    </row>
    <row r="3008" spans="2:8">
      <c r="B3008" s="143" t="s">
        <v>2626</v>
      </c>
      <c r="C3008" s="143" t="s">
        <v>2409</v>
      </c>
      <c r="D3008" s="144" t="s">
        <v>2627</v>
      </c>
      <c r="E3008" s="147" t="s">
        <v>2489</v>
      </c>
      <c r="F3008" s="20">
        <v>1488</v>
      </c>
      <c r="G3008" s="146" t="s">
        <v>2365</v>
      </c>
      <c r="H3008" s="149" t="s">
        <v>2411</v>
      </c>
    </row>
    <row r="3009" spans="2:8">
      <c r="B3009" s="143" t="s">
        <v>2626</v>
      </c>
      <c r="C3009" s="143" t="s">
        <v>2415</v>
      </c>
      <c r="D3009" s="144" t="s">
        <v>2627</v>
      </c>
      <c r="E3009" s="147" t="s">
        <v>2622</v>
      </c>
      <c r="F3009" s="20">
        <v>692</v>
      </c>
      <c r="G3009" s="146" t="s">
        <v>2365</v>
      </c>
      <c r="H3009" s="149" t="s">
        <v>2417</v>
      </c>
    </row>
    <row r="3010" spans="2:8">
      <c r="B3010" s="143" t="s">
        <v>2626</v>
      </c>
      <c r="C3010" s="143" t="s">
        <v>2418</v>
      </c>
      <c r="D3010" s="144" t="s">
        <v>2627</v>
      </c>
      <c r="E3010" s="147" t="s">
        <v>2636</v>
      </c>
      <c r="F3010" s="20">
        <v>2000</v>
      </c>
      <c r="G3010" s="146" t="s">
        <v>2365</v>
      </c>
      <c r="H3010" s="149" t="s">
        <v>2420</v>
      </c>
    </row>
    <row r="3011" spans="2:8">
      <c r="B3011" s="143" t="s">
        <v>2626</v>
      </c>
      <c r="C3011" s="143" t="s">
        <v>2535</v>
      </c>
      <c r="D3011" s="144" t="s">
        <v>2627</v>
      </c>
      <c r="E3011" s="147" t="s">
        <v>2637</v>
      </c>
      <c r="F3011" s="20">
        <v>500</v>
      </c>
      <c r="G3011" s="146" t="s">
        <v>2365</v>
      </c>
      <c r="H3011" s="149" t="s">
        <v>2537</v>
      </c>
    </row>
    <row r="3012" spans="2:8">
      <c r="B3012" s="143" t="s">
        <v>2626</v>
      </c>
      <c r="C3012" s="143" t="s">
        <v>2421</v>
      </c>
      <c r="D3012" s="144" t="s">
        <v>2627</v>
      </c>
      <c r="E3012" s="147" t="s">
        <v>2624</v>
      </c>
      <c r="F3012" s="20">
        <v>5000</v>
      </c>
      <c r="G3012" s="146" t="s">
        <v>2365</v>
      </c>
      <c r="H3012" s="149" t="s">
        <v>2423</v>
      </c>
    </row>
    <row r="3013" spans="2:8">
      <c r="B3013" s="150" t="s">
        <v>2626</v>
      </c>
      <c r="C3013" s="150" t="s">
        <v>2424</v>
      </c>
      <c r="D3013" s="151" t="s">
        <v>2627</v>
      </c>
      <c r="E3013" s="152" t="s">
        <v>2625</v>
      </c>
      <c r="F3013" s="25">
        <v>3459</v>
      </c>
      <c r="G3013" s="146" t="s">
        <v>2365</v>
      </c>
      <c r="H3013" s="153" t="s">
        <v>2426</v>
      </c>
    </row>
    <row r="3014" spans="2:8" ht="11.7" thickBot="1">
      <c r="B3014" s="154"/>
      <c r="C3014" s="154"/>
      <c r="D3014" s="155"/>
      <c r="E3014" s="156" t="s">
        <v>2370</v>
      </c>
      <c r="F3014" s="157">
        <f>+F2993+F2997+F3000+SUM(F3001:F3013)</f>
        <v>260585</v>
      </c>
      <c r="G3014" s="158"/>
      <c r="H3014" s="159"/>
    </row>
    <row r="3015" spans="2:8" ht="11.7" thickBot="1">
      <c r="B3015" s="143"/>
      <c r="C3015" s="143"/>
      <c r="D3015" s="144"/>
      <c r="E3015" s="145"/>
      <c r="F3015" s="162"/>
      <c r="G3015" s="141"/>
      <c r="H3015" s="142"/>
    </row>
    <row r="3016" spans="2:8">
      <c r="B3016" s="163"/>
      <c r="C3016" s="163"/>
      <c r="D3016" s="164"/>
      <c r="E3016" s="165" t="s">
        <v>2600</v>
      </c>
      <c r="F3016" s="35"/>
      <c r="G3016" s="166"/>
      <c r="H3016" s="166"/>
    </row>
    <row r="3017" spans="2:8">
      <c r="B3017" s="143" t="s">
        <v>2638</v>
      </c>
      <c r="C3017" s="143" t="s">
        <v>2398</v>
      </c>
      <c r="D3017" s="144" t="s">
        <v>2639</v>
      </c>
      <c r="E3017" s="145" t="s">
        <v>2401</v>
      </c>
      <c r="F3017" s="20">
        <v>33438</v>
      </c>
      <c r="G3017" s="146" t="s">
        <v>2382</v>
      </c>
      <c r="H3017" s="21" t="s">
        <v>2400</v>
      </c>
    </row>
    <row r="3018" spans="2:8">
      <c r="B3018" s="143" t="s">
        <v>2638</v>
      </c>
      <c r="C3018" s="143" t="s">
        <v>2398</v>
      </c>
      <c r="D3018" s="144" t="s">
        <v>2639</v>
      </c>
      <c r="E3018" s="147" t="s">
        <v>2640</v>
      </c>
      <c r="F3018" s="148">
        <f>SUM(F3016:F3017)</f>
        <v>33438</v>
      </c>
      <c r="G3018" s="146" t="s">
        <v>2382</v>
      </c>
      <c r="H3018" s="21" t="s">
        <v>2400</v>
      </c>
    </row>
    <row r="3019" spans="2:8">
      <c r="B3019" s="138"/>
      <c r="C3019" s="138"/>
      <c r="D3019" s="139"/>
      <c r="E3019" s="140" t="s">
        <v>2600</v>
      </c>
      <c r="F3019" s="20"/>
      <c r="G3019" s="141"/>
      <c r="H3019" s="142"/>
    </row>
    <row r="3020" spans="2:8">
      <c r="B3020" s="143" t="s">
        <v>2638</v>
      </c>
      <c r="C3020" s="143" t="s">
        <v>2398</v>
      </c>
      <c r="D3020" s="144" t="s">
        <v>2641</v>
      </c>
      <c r="E3020" s="145" t="s">
        <v>2401</v>
      </c>
      <c r="F3020" s="20">
        <v>8149</v>
      </c>
      <c r="G3020" s="146" t="s">
        <v>2382</v>
      </c>
      <c r="H3020" s="21" t="s">
        <v>2400</v>
      </c>
    </row>
    <row r="3021" spans="2:8">
      <c r="B3021" s="143" t="s">
        <v>2638</v>
      </c>
      <c r="C3021" s="143" t="s">
        <v>2398</v>
      </c>
      <c r="D3021" s="144" t="s">
        <v>2641</v>
      </c>
      <c r="E3021" s="147" t="s">
        <v>2642</v>
      </c>
      <c r="F3021" s="148">
        <f>SUM(F3019:F3020)</f>
        <v>8149</v>
      </c>
      <c r="G3021" s="146" t="s">
        <v>2382</v>
      </c>
      <c r="H3021" s="21" t="s">
        <v>2400</v>
      </c>
    </row>
    <row r="3022" spans="2:8">
      <c r="B3022" s="138"/>
      <c r="C3022" s="138"/>
      <c r="D3022" s="139"/>
      <c r="E3022" s="140" t="s">
        <v>2600</v>
      </c>
      <c r="F3022" s="20"/>
      <c r="G3022" s="141"/>
      <c r="H3022" s="142"/>
    </row>
    <row r="3023" spans="2:8">
      <c r="B3023" s="143" t="s">
        <v>2638</v>
      </c>
      <c r="C3023" s="143" t="s">
        <v>2398</v>
      </c>
      <c r="D3023" s="144" t="s">
        <v>2643</v>
      </c>
      <c r="E3023" s="145" t="s">
        <v>2401</v>
      </c>
      <c r="F3023" s="20">
        <v>11066</v>
      </c>
      <c r="G3023" s="146" t="s">
        <v>2382</v>
      </c>
      <c r="H3023" s="21" t="s">
        <v>2400</v>
      </c>
    </row>
    <row r="3024" spans="2:8">
      <c r="B3024" s="143" t="s">
        <v>2638</v>
      </c>
      <c r="C3024" s="143" t="s">
        <v>2398</v>
      </c>
      <c r="D3024" s="144" t="s">
        <v>2643</v>
      </c>
      <c r="E3024" s="147" t="s">
        <v>2644</v>
      </c>
      <c r="F3024" s="148">
        <f>SUM(F3022:F3023)</f>
        <v>11066</v>
      </c>
      <c r="G3024" s="146" t="s">
        <v>2382</v>
      </c>
      <c r="H3024" s="21" t="s">
        <v>2400</v>
      </c>
    </row>
    <row r="3025" spans="2:8">
      <c r="B3025" s="138"/>
      <c r="C3025" s="138"/>
      <c r="D3025" s="167"/>
      <c r="E3025" s="140" t="s">
        <v>2600</v>
      </c>
      <c r="F3025" s="20"/>
      <c r="G3025" s="141"/>
      <c r="H3025" s="142"/>
    </row>
    <row r="3026" spans="2:8">
      <c r="B3026" s="143" t="s">
        <v>2638</v>
      </c>
      <c r="C3026" s="143" t="s">
        <v>2398</v>
      </c>
      <c r="D3026" s="161" t="s">
        <v>2645</v>
      </c>
      <c r="E3026" s="145" t="s">
        <v>2401</v>
      </c>
      <c r="F3026" s="20">
        <v>3753</v>
      </c>
      <c r="G3026" s="146" t="s">
        <v>2382</v>
      </c>
      <c r="H3026" s="21" t="s">
        <v>2400</v>
      </c>
    </row>
    <row r="3027" spans="2:8">
      <c r="B3027" s="150" t="s">
        <v>2638</v>
      </c>
      <c r="C3027" s="150" t="s">
        <v>2398</v>
      </c>
      <c r="D3027" s="168" t="s">
        <v>2645</v>
      </c>
      <c r="E3027" s="152" t="s">
        <v>2646</v>
      </c>
      <c r="F3027" s="169">
        <f>SUM(F3025:F3026)</f>
        <v>3753</v>
      </c>
      <c r="G3027" s="146" t="s">
        <v>2382</v>
      </c>
      <c r="H3027" s="21" t="s">
        <v>2400</v>
      </c>
    </row>
    <row r="3028" spans="2:8" ht="11.7" thickBot="1">
      <c r="B3028" s="154"/>
      <c r="C3028" s="154"/>
      <c r="D3028" s="155"/>
      <c r="E3028" s="156" t="s">
        <v>2376</v>
      </c>
      <c r="F3028" s="170">
        <f>F3018+F3021+F3024+F3027</f>
        <v>56406</v>
      </c>
      <c r="G3028" s="158"/>
      <c r="H3028" s="159"/>
    </row>
    <row r="3029" spans="2:8" ht="11.7" thickBot="1">
      <c r="B3029" s="171"/>
      <c r="C3029" s="171"/>
      <c r="D3029" s="172"/>
      <c r="E3029" s="173"/>
      <c r="F3029" s="174"/>
      <c r="G3029" s="175"/>
      <c r="H3029" s="176"/>
    </row>
    <row r="3030" spans="2:8">
      <c r="B3030" s="177"/>
      <c r="C3030" s="177"/>
      <c r="D3030" s="178"/>
      <c r="E3030" s="179" t="s">
        <v>2600</v>
      </c>
      <c r="F3030" s="35"/>
      <c r="G3030" s="180"/>
      <c r="H3030" s="166"/>
    </row>
    <row r="3031" spans="2:8">
      <c r="B3031" s="143" t="s">
        <v>2647</v>
      </c>
      <c r="C3031" s="143" t="s">
        <v>2398</v>
      </c>
      <c r="D3031" s="144" t="s">
        <v>2597</v>
      </c>
      <c r="E3031" s="145" t="s">
        <v>2401</v>
      </c>
      <c r="F3031" s="20">
        <v>39511</v>
      </c>
      <c r="G3031" s="146" t="s">
        <v>2372</v>
      </c>
      <c r="H3031" s="21" t="s">
        <v>2400</v>
      </c>
    </row>
    <row r="3032" spans="2:8">
      <c r="B3032" s="143" t="s">
        <v>2647</v>
      </c>
      <c r="C3032" s="143" t="s">
        <v>2398</v>
      </c>
      <c r="D3032" s="144" t="s">
        <v>2597</v>
      </c>
      <c r="E3032" s="147" t="s">
        <v>2598</v>
      </c>
      <c r="F3032" s="148">
        <f>SUM(F3030:F3031)</f>
        <v>39511</v>
      </c>
      <c r="G3032" s="146" t="s">
        <v>2372</v>
      </c>
      <c r="H3032" s="21" t="s">
        <v>2400</v>
      </c>
    </row>
    <row r="3033" spans="2:8">
      <c r="B3033" s="138"/>
      <c r="C3033" s="138"/>
      <c r="D3033" s="139"/>
      <c r="E3033" s="140" t="s">
        <v>2600</v>
      </c>
      <c r="F3033" s="67"/>
      <c r="G3033" s="141"/>
      <c r="H3033" s="142"/>
    </row>
    <row r="3034" spans="2:8">
      <c r="B3034" s="143" t="s">
        <v>2647</v>
      </c>
      <c r="C3034" s="143" t="s">
        <v>2398</v>
      </c>
      <c r="D3034" s="144" t="s">
        <v>2648</v>
      </c>
      <c r="E3034" s="145" t="s">
        <v>2401</v>
      </c>
      <c r="F3034" s="67">
        <v>13034</v>
      </c>
      <c r="G3034" s="146" t="s">
        <v>2372</v>
      </c>
      <c r="H3034" s="21" t="s">
        <v>2400</v>
      </c>
    </row>
    <row r="3035" spans="2:8">
      <c r="B3035" s="143" t="s">
        <v>2647</v>
      </c>
      <c r="C3035" s="143" t="s">
        <v>2398</v>
      </c>
      <c r="D3035" s="144" t="s">
        <v>2648</v>
      </c>
      <c r="E3035" s="147" t="s">
        <v>2649</v>
      </c>
      <c r="F3035" s="148">
        <f>SUM(F3033:F3034)</f>
        <v>13034</v>
      </c>
      <c r="G3035" s="146" t="s">
        <v>2372</v>
      </c>
      <c r="H3035" s="21" t="s">
        <v>2400</v>
      </c>
    </row>
    <row r="3036" spans="2:8">
      <c r="B3036" s="138"/>
      <c r="C3036" s="138"/>
      <c r="D3036" s="139"/>
      <c r="E3036" s="140" t="s">
        <v>2600</v>
      </c>
      <c r="F3036" s="67"/>
      <c r="G3036" s="141"/>
      <c r="H3036" s="142"/>
    </row>
    <row r="3037" spans="2:8">
      <c r="B3037" s="143" t="s">
        <v>2647</v>
      </c>
      <c r="C3037" s="143" t="s">
        <v>2398</v>
      </c>
      <c r="D3037" s="144" t="s">
        <v>2641</v>
      </c>
      <c r="E3037" s="145" t="s">
        <v>2401</v>
      </c>
      <c r="F3037" s="67">
        <v>97827</v>
      </c>
      <c r="G3037" s="146" t="s">
        <v>2372</v>
      </c>
      <c r="H3037" s="21" t="s">
        <v>2400</v>
      </c>
    </row>
    <row r="3038" spans="2:8">
      <c r="B3038" s="143" t="s">
        <v>2647</v>
      </c>
      <c r="C3038" s="143" t="s">
        <v>2398</v>
      </c>
      <c r="D3038" s="144" t="s">
        <v>2641</v>
      </c>
      <c r="E3038" s="147" t="s">
        <v>2642</v>
      </c>
      <c r="F3038" s="148">
        <f>SUM(F3036:F3037)</f>
        <v>97827</v>
      </c>
      <c r="G3038" s="146" t="s">
        <v>2372</v>
      </c>
      <c r="H3038" s="21" t="s">
        <v>2400</v>
      </c>
    </row>
    <row r="3039" spans="2:8">
      <c r="B3039" s="138"/>
      <c r="C3039" s="138"/>
      <c r="D3039" s="139"/>
      <c r="E3039" s="140" t="s">
        <v>2600</v>
      </c>
      <c r="F3039" s="67"/>
      <c r="G3039" s="141"/>
      <c r="H3039" s="142"/>
    </row>
    <row r="3040" spans="2:8">
      <c r="B3040" s="143" t="s">
        <v>2647</v>
      </c>
      <c r="C3040" s="143" t="s">
        <v>2398</v>
      </c>
      <c r="D3040" s="144" t="s">
        <v>2650</v>
      </c>
      <c r="E3040" s="145" t="s">
        <v>2401</v>
      </c>
      <c r="F3040" s="67">
        <v>13080</v>
      </c>
      <c r="G3040" s="146" t="s">
        <v>2372</v>
      </c>
      <c r="H3040" s="21" t="s">
        <v>2400</v>
      </c>
    </row>
    <row r="3041" spans="2:8">
      <c r="B3041" s="143" t="s">
        <v>2647</v>
      </c>
      <c r="C3041" s="143" t="s">
        <v>2398</v>
      </c>
      <c r="D3041" s="144" t="s">
        <v>2650</v>
      </c>
      <c r="E3041" s="147" t="s">
        <v>2651</v>
      </c>
      <c r="F3041" s="148">
        <f>SUM(F3039:F3040)</f>
        <v>13080</v>
      </c>
      <c r="G3041" s="146" t="s">
        <v>2372</v>
      </c>
      <c r="H3041" s="21" t="s">
        <v>2400</v>
      </c>
    </row>
    <row r="3042" spans="2:8">
      <c r="B3042" s="138"/>
      <c r="C3042" s="138"/>
      <c r="D3042" s="167"/>
      <c r="E3042" s="140" t="s">
        <v>2600</v>
      </c>
      <c r="F3042" s="20"/>
      <c r="G3042" s="141"/>
      <c r="H3042" s="142"/>
    </row>
    <row r="3043" spans="2:8">
      <c r="B3043" s="143" t="s">
        <v>2647</v>
      </c>
      <c r="C3043" s="143" t="s">
        <v>2398</v>
      </c>
      <c r="D3043" s="144" t="s">
        <v>2652</v>
      </c>
      <c r="E3043" s="145" t="s">
        <v>2401</v>
      </c>
      <c r="F3043" s="20">
        <v>76191</v>
      </c>
      <c r="G3043" s="146" t="s">
        <v>2372</v>
      </c>
      <c r="H3043" s="21" t="s">
        <v>2400</v>
      </c>
    </row>
    <row r="3044" spans="2:8">
      <c r="B3044" s="143" t="s">
        <v>2647</v>
      </c>
      <c r="C3044" s="143" t="s">
        <v>2398</v>
      </c>
      <c r="D3044" s="144" t="s">
        <v>2652</v>
      </c>
      <c r="E3044" s="147" t="s">
        <v>2653</v>
      </c>
      <c r="F3044" s="148">
        <f>SUM(F3042:F3043)</f>
        <v>76191</v>
      </c>
      <c r="G3044" s="146" t="s">
        <v>2372</v>
      </c>
      <c r="H3044" s="21" t="s">
        <v>2400</v>
      </c>
    </row>
    <row r="3045" spans="2:8">
      <c r="B3045" s="143" t="s">
        <v>2647</v>
      </c>
      <c r="C3045" s="143" t="s">
        <v>2610</v>
      </c>
      <c r="D3045" s="144" t="s">
        <v>2641</v>
      </c>
      <c r="E3045" s="147" t="s">
        <v>2611</v>
      </c>
      <c r="F3045" s="67">
        <v>9900</v>
      </c>
      <c r="G3045" s="146" t="s">
        <v>2372</v>
      </c>
      <c r="H3045" s="149" t="s">
        <v>2612</v>
      </c>
    </row>
    <row r="3046" spans="2:8">
      <c r="B3046" s="143" t="s">
        <v>2647</v>
      </c>
      <c r="C3046" s="143" t="s">
        <v>2436</v>
      </c>
      <c r="D3046" s="144" t="s">
        <v>2641</v>
      </c>
      <c r="E3046" s="147" t="s">
        <v>2488</v>
      </c>
      <c r="F3046" s="67">
        <v>1000</v>
      </c>
      <c r="G3046" s="146" t="s">
        <v>2372</v>
      </c>
      <c r="H3046" s="149" t="s">
        <v>2438</v>
      </c>
    </row>
    <row r="3047" spans="2:8">
      <c r="B3047" s="143" t="s">
        <v>2647</v>
      </c>
      <c r="C3047" s="143" t="s">
        <v>2406</v>
      </c>
      <c r="D3047" s="144" t="s">
        <v>2641</v>
      </c>
      <c r="E3047" s="147" t="s">
        <v>2618</v>
      </c>
      <c r="F3047" s="20">
        <v>2000</v>
      </c>
      <c r="G3047" s="146" t="s">
        <v>2372</v>
      </c>
      <c r="H3047" s="149" t="s">
        <v>2408</v>
      </c>
    </row>
    <row r="3048" spans="2:8">
      <c r="B3048" s="143" t="s">
        <v>2647</v>
      </c>
      <c r="C3048" s="143" t="s">
        <v>2409</v>
      </c>
      <c r="D3048" s="144" t="s">
        <v>2641</v>
      </c>
      <c r="E3048" s="147" t="s">
        <v>2489</v>
      </c>
      <c r="F3048" s="67">
        <v>1000</v>
      </c>
      <c r="G3048" s="146" t="s">
        <v>2372</v>
      </c>
      <c r="H3048" s="149" t="s">
        <v>2411</v>
      </c>
    </row>
    <row r="3049" spans="2:8">
      <c r="B3049" s="143" t="s">
        <v>2647</v>
      </c>
      <c r="C3049" s="143" t="s">
        <v>2415</v>
      </c>
      <c r="D3049" s="144" t="s">
        <v>2641</v>
      </c>
      <c r="E3049" s="147" t="s">
        <v>2622</v>
      </c>
      <c r="F3049" s="67">
        <v>3500</v>
      </c>
      <c r="G3049" s="146" t="s">
        <v>2372</v>
      </c>
      <c r="H3049" s="149" t="s">
        <v>2417</v>
      </c>
    </row>
    <row r="3050" spans="2:8">
      <c r="B3050" s="143" t="s">
        <v>2647</v>
      </c>
      <c r="C3050" s="143" t="s">
        <v>2442</v>
      </c>
      <c r="D3050" s="144" t="s">
        <v>2641</v>
      </c>
      <c r="E3050" s="147" t="s">
        <v>2534</v>
      </c>
      <c r="F3050" s="67">
        <v>3000</v>
      </c>
      <c r="G3050" s="146" t="s">
        <v>2372</v>
      </c>
      <c r="H3050" s="149" t="s">
        <v>2444</v>
      </c>
    </row>
    <row r="3051" spans="2:8">
      <c r="B3051" s="150" t="s">
        <v>2647</v>
      </c>
      <c r="C3051" s="150" t="s">
        <v>2418</v>
      </c>
      <c r="D3051" s="151" t="s">
        <v>2641</v>
      </c>
      <c r="E3051" s="152" t="s">
        <v>2654</v>
      </c>
      <c r="F3051" s="181">
        <v>300</v>
      </c>
      <c r="G3051" s="146" t="s">
        <v>2372</v>
      </c>
      <c r="H3051" s="153" t="s">
        <v>2420</v>
      </c>
    </row>
    <row r="3052" spans="2:8" ht="11.7" thickBot="1">
      <c r="B3052" s="154"/>
      <c r="C3052" s="154"/>
      <c r="D3052" s="155"/>
      <c r="E3052" s="156" t="s">
        <v>2380</v>
      </c>
      <c r="F3052" s="29">
        <f>F3032+F3035+F3038+F3041+F3044+SUM(F3045:F3051)</f>
        <v>260343</v>
      </c>
      <c r="G3052" s="158"/>
      <c r="H3052" s="159"/>
    </row>
    <row r="3053" spans="2:8" ht="11.7" thickBot="1">
      <c r="B3053" s="143"/>
      <c r="C3053" s="143"/>
      <c r="D3053" s="144"/>
      <c r="E3053" s="145"/>
      <c r="F3053" s="67"/>
      <c r="G3053" s="141"/>
      <c r="H3053" s="142"/>
    </row>
    <row r="3054" spans="2:8">
      <c r="B3054" s="182" t="s">
        <v>2655</v>
      </c>
      <c r="C3054" s="182">
        <v>6120</v>
      </c>
      <c r="D3054" s="183" t="s">
        <v>2656</v>
      </c>
      <c r="E3054" s="184" t="s">
        <v>2464</v>
      </c>
      <c r="F3054" s="185">
        <v>544037</v>
      </c>
      <c r="G3054" s="186" t="s">
        <v>2382</v>
      </c>
      <c r="H3054" s="187" t="s">
        <v>2465</v>
      </c>
    </row>
    <row r="3055" spans="2:8">
      <c r="B3055" s="143" t="s">
        <v>2655</v>
      </c>
      <c r="C3055" s="143">
        <v>6210</v>
      </c>
      <c r="D3055" s="144" t="s">
        <v>2656</v>
      </c>
      <c r="E3055" s="109" t="s">
        <v>2467</v>
      </c>
      <c r="F3055" s="67">
        <v>1904</v>
      </c>
      <c r="G3055" s="146" t="s">
        <v>2382</v>
      </c>
      <c r="H3055" s="149" t="s">
        <v>2468</v>
      </c>
    </row>
    <row r="3056" spans="2:8">
      <c r="B3056" s="143" t="s">
        <v>2655</v>
      </c>
      <c r="C3056" s="143">
        <v>6220</v>
      </c>
      <c r="D3056" s="144" t="s">
        <v>2656</v>
      </c>
      <c r="E3056" s="109" t="s">
        <v>2470</v>
      </c>
      <c r="F3056" s="67">
        <v>41617</v>
      </c>
      <c r="G3056" s="146" t="s">
        <v>2382</v>
      </c>
      <c r="H3056" s="149" t="s">
        <v>2471</v>
      </c>
    </row>
    <row r="3057" spans="2:8">
      <c r="B3057" s="143" t="s">
        <v>2655</v>
      </c>
      <c r="C3057" s="143">
        <v>6230</v>
      </c>
      <c r="D3057" s="144" t="s">
        <v>2656</v>
      </c>
      <c r="E3057" s="109" t="s">
        <v>2473</v>
      </c>
      <c r="F3057" s="67">
        <v>45155</v>
      </c>
      <c r="G3057" s="146" t="s">
        <v>2382</v>
      </c>
      <c r="H3057" s="149" t="s">
        <v>2474</v>
      </c>
    </row>
    <row r="3058" spans="2:8">
      <c r="B3058" s="143" t="s">
        <v>2655</v>
      </c>
      <c r="C3058" s="143">
        <v>6240</v>
      </c>
      <c r="D3058" s="144" t="s">
        <v>2656</v>
      </c>
      <c r="E3058" s="109" t="s">
        <v>2476</v>
      </c>
      <c r="F3058" s="67">
        <v>3807</v>
      </c>
      <c r="G3058" s="146" t="s">
        <v>2382</v>
      </c>
      <c r="H3058" s="149" t="s">
        <v>2477</v>
      </c>
    </row>
    <row r="3059" spans="2:8">
      <c r="B3059" s="143" t="s">
        <v>2655</v>
      </c>
      <c r="C3059" s="143">
        <v>6260</v>
      </c>
      <c r="D3059" s="144" t="s">
        <v>2656</v>
      </c>
      <c r="E3059" s="109" t="s">
        <v>2479</v>
      </c>
      <c r="F3059" s="67">
        <v>101097</v>
      </c>
      <c r="G3059" s="146" t="s">
        <v>2382</v>
      </c>
      <c r="H3059" s="149" t="s">
        <v>2480</v>
      </c>
    </row>
    <row r="3060" spans="2:8">
      <c r="B3060" s="143" t="s">
        <v>2655</v>
      </c>
      <c r="C3060" s="143">
        <v>6270</v>
      </c>
      <c r="D3060" s="144" t="s">
        <v>2656</v>
      </c>
      <c r="E3060" s="109" t="s">
        <v>2482</v>
      </c>
      <c r="F3060" s="67">
        <v>2710</v>
      </c>
      <c r="G3060" s="146" t="s">
        <v>2382</v>
      </c>
      <c r="H3060" s="149" t="s">
        <v>2483</v>
      </c>
    </row>
    <row r="3061" spans="2:8">
      <c r="B3061" s="138"/>
      <c r="C3061" s="138"/>
      <c r="D3061" s="167"/>
      <c r="E3061" s="140" t="s">
        <v>2600</v>
      </c>
      <c r="F3061" s="20"/>
      <c r="G3061" s="141"/>
      <c r="H3061" s="142"/>
    </row>
    <row r="3062" spans="2:8">
      <c r="B3062" s="143" t="s">
        <v>2655</v>
      </c>
      <c r="C3062" s="143" t="s">
        <v>2398</v>
      </c>
      <c r="D3062" s="144" t="s">
        <v>2656</v>
      </c>
      <c r="E3062" s="145" t="s">
        <v>2401</v>
      </c>
      <c r="F3062" s="20">
        <v>945000</v>
      </c>
      <c r="G3062" s="146" t="s">
        <v>2382</v>
      </c>
      <c r="H3062" s="21" t="s">
        <v>2400</v>
      </c>
    </row>
    <row r="3063" spans="2:8">
      <c r="B3063" s="143" t="s">
        <v>2655</v>
      </c>
      <c r="C3063" s="143" t="s">
        <v>2398</v>
      </c>
      <c r="D3063" s="144" t="s">
        <v>2656</v>
      </c>
      <c r="E3063" s="145" t="s">
        <v>2657</v>
      </c>
      <c r="F3063" s="20">
        <v>300</v>
      </c>
      <c r="G3063" s="146" t="s">
        <v>2382</v>
      </c>
      <c r="H3063" s="21" t="s">
        <v>2400</v>
      </c>
    </row>
    <row r="3064" spans="2:8">
      <c r="B3064" s="143" t="s">
        <v>2655</v>
      </c>
      <c r="C3064" s="143" t="s">
        <v>2398</v>
      </c>
      <c r="D3064" s="144" t="s">
        <v>2656</v>
      </c>
      <c r="E3064" s="147" t="s">
        <v>2658</v>
      </c>
      <c r="F3064" s="148">
        <f>SUM(F3062:F3063)</f>
        <v>945300</v>
      </c>
      <c r="G3064" s="146" t="s">
        <v>2382</v>
      </c>
      <c r="H3064" s="21" t="s">
        <v>2400</v>
      </c>
    </row>
    <row r="3065" spans="2:8">
      <c r="B3065" s="143" t="s">
        <v>2655</v>
      </c>
      <c r="C3065" s="143" t="s">
        <v>2610</v>
      </c>
      <c r="D3065" s="144" t="s">
        <v>2656</v>
      </c>
      <c r="E3065" s="147" t="s">
        <v>2659</v>
      </c>
      <c r="F3065" s="20">
        <v>39600</v>
      </c>
      <c r="G3065" s="146" t="s">
        <v>2382</v>
      </c>
      <c r="H3065" s="149" t="s">
        <v>2612</v>
      </c>
    </row>
    <row r="3066" spans="2:8">
      <c r="B3066" s="143" t="s">
        <v>2655</v>
      </c>
      <c r="C3066" s="143" t="s">
        <v>2631</v>
      </c>
      <c r="D3066" s="144" t="s">
        <v>2656</v>
      </c>
      <c r="E3066" s="147" t="s">
        <v>2660</v>
      </c>
      <c r="F3066" s="20">
        <v>11500</v>
      </c>
      <c r="G3066" s="146" t="s">
        <v>2382</v>
      </c>
      <c r="H3066" s="149" t="s">
        <v>2633</v>
      </c>
    </row>
    <row r="3067" spans="2:8">
      <c r="B3067" s="143" t="s">
        <v>2655</v>
      </c>
      <c r="C3067" s="143" t="s">
        <v>2403</v>
      </c>
      <c r="D3067" s="144" t="s">
        <v>2656</v>
      </c>
      <c r="E3067" s="147" t="s">
        <v>2455</v>
      </c>
      <c r="F3067" s="20">
        <v>6400</v>
      </c>
      <c r="G3067" s="146" t="s">
        <v>2382</v>
      </c>
      <c r="H3067" s="149" t="s">
        <v>2405</v>
      </c>
    </row>
    <row r="3068" spans="2:8">
      <c r="B3068" s="143" t="s">
        <v>2655</v>
      </c>
      <c r="C3068" s="143" t="s">
        <v>2485</v>
      </c>
      <c r="D3068" s="144" t="s">
        <v>2656</v>
      </c>
      <c r="E3068" s="147" t="s">
        <v>2661</v>
      </c>
      <c r="F3068" s="20">
        <v>8161</v>
      </c>
      <c r="G3068" s="146" t="s">
        <v>2382</v>
      </c>
      <c r="H3068" s="149" t="s">
        <v>2487</v>
      </c>
    </row>
    <row r="3069" spans="2:8">
      <c r="B3069" s="143" t="s">
        <v>2655</v>
      </c>
      <c r="C3069" s="143" t="s">
        <v>2433</v>
      </c>
      <c r="D3069" s="144" t="s">
        <v>2656</v>
      </c>
      <c r="E3069" s="147" t="s">
        <v>2616</v>
      </c>
      <c r="F3069" s="20">
        <v>43000</v>
      </c>
      <c r="G3069" s="146" t="s">
        <v>2382</v>
      </c>
      <c r="H3069" s="149" t="s">
        <v>2435</v>
      </c>
    </row>
    <row r="3070" spans="2:8">
      <c r="B3070" s="143" t="s">
        <v>2655</v>
      </c>
      <c r="C3070" s="143" t="s">
        <v>2436</v>
      </c>
      <c r="D3070" s="144" t="s">
        <v>2656</v>
      </c>
      <c r="E3070" s="147" t="s">
        <v>2488</v>
      </c>
      <c r="F3070" s="20">
        <v>13000</v>
      </c>
      <c r="G3070" s="146" t="s">
        <v>2382</v>
      </c>
      <c r="H3070" s="149" t="s">
        <v>2438</v>
      </c>
    </row>
    <row r="3071" spans="2:8">
      <c r="B3071" s="143" t="s">
        <v>2655</v>
      </c>
      <c r="C3071" s="143" t="s">
        <v>2406</v>
      </c>
      <c r="D3071" s="144" t="s">
        <v>2656</v>
      </c>
      <c r="E3071" s="147" t="s">
        <v>2618</v>
      </c>
      <c r="F3071" s="20">
        <v>8000</v>
      </c>
      <c r="G3071" s="146" t="s">
        <v>2382</v>
      </c>
      <c r="H3071" s="149" t="s">
        <v>2408</v>
      </c>
    </row>
    <row r="3072" spans="2:8">
      <c r="B3072" s="143" t="s">
        <v>2655</v>
      </c>
      <c r="C3072" s="143" t="s">
        <v>2409</v>
      </c>
      <c r="D3072" s="144" t="s">
        <v>2656</v>
      </c>
      <c r="E3072" s="147" t="s">
        <v>2489</v>
      </c>
      <c r="F3072" s="20">
        <v>2000</v>
      </c>
      <c r="G3072" s="146" t="s">
        <v>2382</v>
      </c>
      <c r="H3072" s="149" t="s">
        <v>2411</v>
      </c>
    </row>
    <row r="3073" spans="2:8">
      <c r="B3073" s="143" t="s">
        <v>2655</v>
      </c>
      <c r="C3073" s="143" t="s">
        <v>2662</v>
      </c>
      <c r="D3073" s="144" t="s">
        <v>2656</v>
      </c>
      <c r="E3073" s="147" t="s">
        <v>2663</v>
      </c>
      <c r="F3073" s="20">
        <v>1300</v>
      </c>
      <c r="G3073" s="146" t="s">
        <v>2382</v>
      </c>
      <c r="H3073" s="149" t="s">
        <v>2664</v>
      </c>
    </row>
    <row r="3074" spans="2:8">
      <c r="B3074" s="143" t="s">
        <v>2655</v>
      </c>
      <c r="C3074" s="143" t="s">
        <v>2412</v>
      </c>
      <c r="D3074" s="144" t="s">
        <v>2656</v>
      </c>
      <c r="E3074" s="147" t="s">
        <v>2665</v>
      </c>
      <c r="F3074" s="20">
        <v>100</v>
      </c>
      <c r="G3074" s="146" t="s">
        <v>2382</v>
      </c>
      <c r="H3074" s="149" t="s">
        <v>2414</v>
      </c>
    </row>
    <row r="3075" spans="2:8">
      <c r="B3075" s="143" t="s">
        <v>2655</v>
      </c>
      <c r="C3075" s="188" t="s">
        <v>2415</v>
      </c>
      <c r="D3075" s="144" t="s">
        <v>2656</v>
      </c>
      <c r="E3075" s="147" t="s">
        <v>2622</v>
      </c>
      <c r="F3075" s="20">
        <v>20000</v>
      </c>
      <c r="G3075" s="146" t="s">
        <v>2382</v>
      </c>
      <c r="H3075" s="149" t="s">
        <v>2417</v>
      </c>
    </row>
    <row r="3076" spans="2:8">
      <c r="B3076" s="143" t="s">
        <v>2655</v>
      </c>
      <c r="C3076" s="188" t="s">
        <v>2442</v>
      </c>
      <c r="D3076" s="144" t="s">
        <v>2656</v>
      </c>
      <c r="E3076" s="147" t="s">
        <v>2534</v>
      </c>
      <c r="F3076" s="20">
        <v>1000</v>
      </c>
      <c r="G3076" s="146" t="s">
        <v>2382</v>
      </c>
      <c r="H3076" s="149" t="s">
        <v>2444</v>
      </c>
    </row>
    <row r="3077" spans="2:8">
      <c r="B3077" s="143" t="s">
        <v>2655</v>
      </c>
      <c r="C3077" s="188" t="s">
        <v>2418</v>
      </c>
      <c r="D3077" s="144" t="s">
        <v>2656</v>
      </c>
      <c r="E3077" s="147" t="s">
        <v>2654</v>
      </c>
      <c r="F3077" s="20">
        <v>10000</v>
      </c>
      <c r="G3077" s="146" t="s">
        <v>2382</v>
      </c>
      <c r="H3077" s="149" t="s">
        <v>2420</v>
      </c>
    </row>
    <row r="3078" spans="2:8">
      <c r="B3078" s="143" t="s">
        <v>2655</v>
      </c>
      <c r="C3078" s="188" t="s">
        <v>2535</v>
      </c>
      <c r="D3078" s="144" t="s">
        <v>2656</v>
      </c>
      <c r="E3078" s="147" t="s">
        <v>2666</v>
      </c>
      <c r="F3078" s="20">
        <v>2000</v>
      </c>
      <c r="G3078" s="146" t="s">
        <v>2382</v>
      </c>
      <c r="H3078" s="149" t="s">
        <v>2537</v>
      </c>
    </row>
    <row r="3079" spans="2:8">
      <c r="B3079" s="143" t="s">
        <v>2655</v>
      </c>
      <c r="C3079" s="188" t="s">
        <v>2424</v>
      </c>
      <c r="D3079" s="144" t="s">
        <v>2656</v>
      </c>
      <c r="E3079" s="147" t="s">
        <v>2625</v>
      </c>
      <c r="F3079" s="20">
        <v>1100</v>
      </c>
      <c r="G3079" s="146" t="s">
        <v>2382</v>
      </c>
      <c r="H3079" s="149" t="s">
        <v>2426</v>
      </c>
    </row>
    <row r="3080" spans="2:8">
      <c r="B3080" s="150" t="s">
        <v>2655</v>
      </c>
      <c r="C3080" s="189" t="s">
        <v>2568</v>
      </c>
      <c r="D3080" s="151" t="s">
        <v>2656</v>
      </c>
      <c r="E3080" s="152" t="s">
        <v>2569</v>
      </c>
      <c r="F3080" s="181">
        <v>200</v>
      </c>
      <c r="G3080" s="146" t="s">
        <v>2382</v>
      </c>
      <c r="H3080" s="153" t="s">
        <v>2426</v>
      </c>
    </row>
    <row r="3081" spans="2:8" ht="11.7" thickBot="1">
      <c r="B3081" s="154"/>
      <c r="C3081" s="154"/>
      <c r="D3081" s="155"/>
      <c r="E3081" s="156" t="s">
        <v>2667</v>
      </c>
      <c r="F3081" s="157">
        <f>SUM(F3054:F3060)+F3064+SUM(F3065:F3080)</f>
        <v>1852988</v>
      </c>
      <c r="G3081" s="158"/>
      <c r="H3081" s="159"/>
    </row>
    <row r="3082" spans="2:8" ht="11.7" thickBot="1">
      <c r="B3082" s="18"/>
      <c r="C3082" s="18"/>
      <c r="D3082" s="18"/>
      <c r="E3082" s="190"/>
      <c r="F3082" s="79"/>
      <c r="G3082" s="30"/>
      <c r="H3082" s="30"/>
    </row>
    <row r="3083" spans="2:8">
      <c r="B3083" s="33" t="s">
        <v>2668</v>
      </c>
      <c r="C3083" s="33" t="s">
        <v>2463</v>
      </c>
      <c r="D3083" s="33" t="s">
        <v>2669</v>
      </c>
      <c r="E3083" s="115" t="s">
        <v>2464</v>
      </c>
      <c r="F3083" s="76">
        <v>502599</v>
      </c>
      <c r="G3083" s="36" t="s">
        <v>2670</v>
      </c>
      <c r="H3083" s="36" t="s">
        <v>2465</v>
      </c>
    </row>
    <row r="3084" spans="2:8">
      <c r="B3084" s="18" t="s">
        <v>2668</v>
      </c>
      <c r="C3084" s="18" t="s">
        <v>2508</v>
      </c>
      <c r="D3084" s="18" t="s">
        <v>2669</v>
      </c>
      <c r="E3084" s="108" t="s">
        <v>2671</v>
      </c>
      <c r="F3084" s="70">
        <v>1000</v>
      </c>
      <c r="G3084" s="21" t="s">
        <v>2670</v>
      </c>
      <c r="H3084" s="21" t="s">
        <v>2510</v>
      </c>
    </row>
    <row r="3085" spans="2:8">
      <c r="B3085" s="18" t="s">
        <v>2668</v>
      </c>
      <c r="C3085" s="18" t="s">
        <v>2466</v>
      </c>
      <c r="D3085" s="18" t="s">
        <v>2669</v>
      </c>
      <c r="E3085" s="109" t="s">
        <v>2467</v>
      </c>
      <c r="F3085" s="70">
        <v>1764</v>
      </c>
      <c r="G3085" s="21" t="s">
        <v>2670</v>
      </c>
      <c r="H3085" s="21" t="s">
        <v>2468</v>
      </c>
    </row>
    <row r="3086" spans="2:8">
      <c r="B3086" s="18" t="s">
        <v>2668</v>
      </c>
      <c r="C3086" s="18" t="s">
        <v>2469</v>
      </c>
      <c r="D3086" s="18" t="s">
        <v>2669</v>
      </c>
      <c r="E3086" s="109" t="s">
        <v>2470</v>
      </c>
      <c r="F3086" s="70">
        <v>38525</v>
      </c>
      <c r="G3086" s="21" t="s">
        <v>2670</v>
      </c>
      <c r="H3086" s="21" t="s">
        <v>2471</v>
      </c>
    </row>
    <row r="3087" spans="2:8">
      <c r="B3087" s="18" t="s">
        <v>2668</v>
      </c>
      <c r="C3087" s="18" t="s">
        <v>2472</v>
      </c>
      <c r="D3087" s="18" t="s">
        <v>2669</v>
      </c>
      <c r="E3087" s="109" t="s">
        <v>2473</v>
      </c>
      <c r="F3087" s="70">
        <v>41797</v>
      </c>
      <c r="G3087" s="21" t="s">
        <v>2670</v>
      </c>
      <c r="H3087" s="21" t="s">
        <v>2474</v>
      </c>
    </row>
    <row r="3088" spans="2:8">
      <c r="B3088" s="18" t="s">
        <v>2668</v>
      </c>
      <c r="C3088" s="18" t="s">
        <v>2475</v>
      </c>
      <c r="D3088" s="18" t="s">
        <v>2669</v>
      </c>
      <c r="E3088" s="109" t="s">
        <v>2476</v>
      </c>
      <c r="F3088" s="70">
        <v>3523</v>
      </c>
      <c r="G3088" s="21" t="s">
        <v>2670</v>
      </c>
      <c r="H3088" s="21" t="s">
        <v>2477</v>
      </c>
    </row>
    <row r="3089" spans="2:8">
      <c r="B3089" s="18" t="s">
        <v>2668</v>
      </c>
      <c r="C3089" s="18" t="s">
        <v>2478</v>
      </c>
      <c r="D3089" s="18" t="s">
        <v>2669</v>
      </c>
      <c r="E3089" s="108" t="s">
        <v>2479</v>
      </c>
      <c r="F3089" s="70">
        <v>93224</v>
      </c>
      <c r="G3089" s="21" t="s">
        <v>2670</v>
      </c>
      <c r="H3089" s="21" t="s">
        <v>2480</v>
      </c>
    </row>
    <row r="3090" spans="2:8">
      <c r="B3090" s="18" t="s">
        <v>2668</v>
      </c>
      <c r="C3090" s="18" t="s">
        <v>2481</v>
      </c>
      <c r="D3090" s="18" t="s">
        <v>2669</v>
      </c>
      <c r="E3090" s="109" t="s">
        <v>2482</v>
      </c>
      <c r="F3090" s="70">
        <v>2506</v>
      </c>
      <c r="G3090" s="21" t="s">
        <v>2670</v>
      </c>
      <c r="H3090" s="21" t="s">
        <v>2483</v>
      </c>
    </row>
    <row r="3091" spans="2:8">
      <c r="B3091" s="18" t="s">
        <v>2668</v>
      </c>
      <c r="C3091" s="18" t="s">
        <v>2672</v>
      </c>
      <c r="D3091" s="18" t="s">
        <v>2669</v>
      </c>
      <c r="E3091" s="108" t="s">
        <v>2673</v>
      </c>
      <c r="F3091" s="70">
        <v>800</v>
      </c>
      <c r="G3091" s="21" t="s">
        <v>2670</v>
      </c>
      <c r="H3091" s="21" t="s">
        <v>2674</v>
      </c>
    </row>
    <row r="3092" spans="2:8">
      <c r="B3092" s="18"/>
      <c r="C3092" s="18"/>
      <c r="D3092" s="18"/>
      <c r="E3092" s="110" t="s">
        <v>2427</v>
      </c>
      <c r="F3092" s="70"/>
      <c r="G3092" s="30"/>
      <c r="H3092" s="30"/>
    </row>
    <row r="3093" spans="2:8">
      <c r="B3093" s="18" t="s">
        <v>2668</v>
      </c>
      <c r="C3093" s="18" t="s">
        <v>2398</v>
      </c>
      <c r="D3093" s="18" t="s">
        <v>2669</v>
      </c>
      <c r="E3093" s="95" t="s">
        <v>2401</v>
      </c>
      <c r="F3093" s="70">
        <v>206000</v>
      </c>
      <c r="G3093" s="21" t="s">
        <v>2670</v>
      </c>
      <c r="H3093" s="21" t="s">
        <v>2400</v>
      </c>
    </row>
    <row r="3094" spans="2:8">
      <c r="B3094" s="18" t="s">
        <v>2668</v>
      </c>
      <c r="C3094" s="18" t="s">
        <v>2398</v>
      </c>
      <c r="D3094" s="18" t="s">
        <v>2669</v>
      </c>
      <c r="E3094" s="108" t="s">
        <v>2675</v>
      </c>
      <c r="F3094" s="20">
        <f>SUM(F3093:F3093)</f>
        <v>206000</v>
      </c>
      <c r="G3094" s="21" t="s">
        <v>2670</v>
      </c>
      <c r="H3094" s="21" t="s">
        <v>2400</v>
      </c>
    </row>
    <row r="3095" spans="2:8">
      <c r="B3095" s="18"/>
      <c r="C3095" s="18"/>
      <c r="D3095" s="18"/>
      <c r="E3095" s="110" t="s">
        <v>2427</v>
      </c>
      <c r="F3095" s="70"/>
      <c r="G3095" s="30"/>
      <c r="H3095" s="30"/>
    </row>
    <row r="3096" spans="2:8">
      <c r="B3096" s="18" t="s">
        <v>2668</v>
      </c>
      <c r="C3096" s="18" t="s">
        <v>2398</v>
      </c>
      <c r="D3096" s="99" t="s">
        <v>2494</v>
      </c>
      <c r="E3096" s="95" t="s">
        <v>2676</v>
      </c>
      <c r="F3096" s="70">
        <v>1106213</v>
      </c>
      <c r="G3096" s="21" t="s">
        <v>2670</v>
      </c>
      <c r="H3096" s="21" t="s">
        <v>2400</v>
      </c>
    </row>
    <row r="3097" spans="2:8">
      <c r="B3097" s="18" t="s">
        <v>2668</v>
      </c>
      <c r="C3097" s="18" t="s">
        <v>2398</v>
      </c>
      <c r="D3097" s="99" t="s">
        <v>2494</v>
      </c>
      <c r="E3097" s="108" t="s">
        <v>2675</v>
      </c>
      <c r="F3097" s="20">
        <f>SUM(F3096:F3096)</f>
        <v>1106213</v>
      </c>
      <c r="G3097" s="21" t="s">
        <v>2670</v>
      </c>
      <c r="H3097" s="21" t="s">
        <v>2400</v>
      </c>
    </row>
    <row r="3098" spans="2:8">
      <c r="B3098" s="18"/>
      <c r="C3098" s="18"/>
      <c r="D3098" s="18"/>
      <c r="E3098" s="110" t="s">
        <v>2427</v>
      </c>
      <c r="F3098" s="70"/>
      <c r="G3098" s="30"/>
      <c r="H3098" s="30"/>
    </row>
    <row r="3099" spans="2:8">
      <c r="B3099" s="18" t="s">
        <v>2668</v>
      </c>
      <c r="C3099" s="18" t="s">
        <v>2398</v>
      </c>
      <c r="D3099" s="99" t="s">
        <v>2301</v>
      </c>
      <c r="E3099" s="95" t="s">
        <v>2401</v>
      </c>
      <c r="F3099" s="70">
        <v>41000</v>
      </c>
      <c r="G3099" s="21" t="s">
        <v>2670</v>
      </c>
      <c r="H3099" s="21" t="s">
        <v>2400</v>
      </c>
    </row>
    <row r="3100" spans="2:8">
      <c r="B3100" s="18" t="s">
        <v>2668</v>
      </c>
      <c r="C3100" s="18" t="s">
        <v>2398</v>
      </c>
      <c r="D3100" s="99" t="s">
        <v>2301</v>
      </c>
      <c r="E3100" s="108" t="s">
        <v>2675</v>
      </c>
      <c r="F3100" s="20">
        <f>SUM(F3099:F3099)</f>
        <v>41000</v>
      </c>
      <c r="G3100" s="21" t="s">
        <v>2670</v>
      </c>
      <c r="H3100" s="21" t="s">
        <v>2400</v>
      </c>
    </row>
    <row r="3101" spans="2:8">
      <c r="B3101" s="18" t="s">
        <v>2668</v>
      </c>
      <c r="C3101" s="18" t="s">
        <v>2610</v>
      </c>
      <c r="D3101" s="18" t="s">
        <v>2669</v>
      </c>
      <c r="E3101" s="108" t="s">
        <v>2611</v>
      </c>
      <c r="F3101" s="79">
        <f>52423+226396</f>
        <v>278819</v>
      </c>
      <c r="G3101" s="21" t="s">
        <v>2670</v>
      </c>
      <c r="H3101" s="21" t="s">
        <v>2677</v>
      </c>
    </row>
    <row r="3102" spans="2:8">
      <c r="B3102" s="18" t="s">
        <v>2668</v>
      </c>
      <c r="C3102" s="18" t="s">
        <v>2678</v>
      </c>
      <c r="D3102" s="18" t="s">
        <v>2669</v>
      </c>
      <c r="E3102" s="108" t="s">
        <v>2679</v>
      </c>
      <c r="F3102" s="79">
        <v>1000</v>
      </c>
      <c r="G3102" s="21" t="s">
        <v>2670</v>
      </c>
      <c r="H3102" s="21" t="s">
        <v>2680</v>
      </c>
    </row>
    <row r="3103" spans="2:8">
      <c r="B3103" s="18" t="s">
        <v>2668</v>
      </c>
      <c r="C3103" s="18" t="s">
        <v>2631</v>
      </c>
      <c r="D3103" s="18" t="s">
        <v>2669</v>
      </c>
      <c r="E3103" s="82" t="s">
        <v>2681</v>
      </c>
      <c r="F3103" s="79">
        <f>80000+10000</f>
        <v>90000</v>
      </c>
      <c r="G3103" s="21" t="s">
        <v>2670</v>
      </c>
      <c r="H3103" s="21" t="s">
        <v>2633</v>
      </c>
    </row>
    <row r="3104" spans="2:8">
      <c r="B3104" s="18" t="s">
        <v>2668</v>
      </c>
      <c r="C3104" s="18" t="s">
        <v>2561</v>
      </c>
      <c r="D3104" s="18" t="s">
        <v>2669</v>
      </c>
      <c r="E3104" s="108" t="s">
        <v>2682</v>
      </c>
      <c r="F3104" s="79">
        <v>8000</v>
      </c>
      <c r="G3104" s="21" t="s">
        <v>2670</v>
      </c>
      <c r="H3104" s="21" t="s">
        <v>2417</v>
      </c>
    </row>
    <row r="3105" spans="2:8">
      <c r="B3105" s="18" t="s">
        <v>2668</v>
      </c>
      <c r="C3105" s="18" t="s">
        <v>2403</v>
      </c>
      <c r="D3105" s="18" t="s">
        <v>2669</v>
      </c>
      <c r="E3105" s="108" t="s">
        <v>2455</v>
      </c>
      <c r="F3105" s="79">
        <v>3000</v>
      </c>
      <c r="G3105" s="21" t="s">
        <v>2670</v>
      </c>
      <c r="H3105" s="21" t="s">
        <v>2405</v>
      </c>
    </row>
    <row r="3106" spans="2:8">
      <c r="B3106" s="18" t="s">
        <v>2668</v>
      </c>
      <c r="C3106" s="18" t="s">
        <v>2485</v>
      </c>
      <c r="D3106" s="18" t="s">
        <v>2669</v>
      </c>
      <c r="E3106" s="108" t="s">
        <v>2486</v>
      </c>
      <c r="F3106" s="70">
        <v>7556</v>
      </c>
      <c r="G3106" s="21" t="s">
        <v>2670</v>
      </c>
      <c r="H3106" s="21" t="s">
        <v>2487</v>
      </c>
    </row>
    <row r="3107" spans="2:8">
      <c r="B3107" s="18" t="s">
        <v>2668</v>
      </c>
      <c r="C3107" s="18" t="s">
        <v>2433</v>
      </c>
      <c r="D3107" s="18" t="s">
        <v>2669</v>
      </c>
      <c r="E3107" s="108" t="s">
        <v>2616</v>
      </c>
      <c r="F3107" s="70">
        <v>500</v>
      </c>
      <c r="G3107" s="21" t="s">
        <v>2670</v>
      </c>
      <c r="H3107" s="21" t="s">
        <v>2435</v>
      </c>
    </row>
    <row r="3108" spans="2:8">
      <c r="B3108" s="18" t="s">
        <v>2668</v>
      </c>
      <c r="C3108" s="18" t="s">
        <v>2436</v>
      </c>
      <c r="D3108" s="18" t="s">
        <v>2669</v>
      </c>
      <c r="E3108" s="82" t="s">
        <v>2488</v>
      </c>
      <c r="F3108" s="70">
        <v>1000</v>
      </c>
      <c r="G3108" s="21" t="s">
        <v>2670</v>
      </c>
      <c r="H3108" s="21" t="s">
        <v>2438</v>
      </c>
    </row>
    <row r="3109" spans="2:8">
      <c r="B3109" s="18" t="s">
        <v>2668</v>
      </c>
      <c r="C3109" s="18" t="s">
        <v>2406</v>
      </c>
      <c r="D3109" s="18" t="s">
        <v>2518</v>
      </c>
      <c r="E3109" s="82" t="s">
        <v>2618</v>
      </c>
      <c r="F3109" s="70">
        <v>1000</v>
      </c>
      <c r="G3109" s="21" t="s">
        <v>2670</v>
      </c>
      <c r="H3109" s="21" t="s">
        <v>2408</v>
      </c>
    </row>
    <row r="3110" spans="2:8">
      <c r="B3110" s="18" t="s">
        <v>2668</v>
      </c>
      <c r="C3110" s="18" t="s">
        <v>2409</v>
      </c>
      <c r="D3110" s="18" t="s">
        <v>2669</v>
      </c>
      <c r="E3110" s="108" t="s">
        <v>2489</v>
      </c>
      <c r="F3110" s="70">
        <v>1000</v>
      </c>
      <c r="G3110" s="21" t="s">
        <v>2670</v>
      </c>
      <c r="H3110" s="21" t="s">
        <v>2411</v>
      </c>
    </row>
    <row r="3111" spans="2:8">
      <c r="B3111" s="18" t="s">
        <v>2668</v>
      </c>
      <c r="C3111" s="18" t="s">
        <v>2412</v>
      </c>
      <c r="D3111" s="18" t="s">
        <v>2669</v>
      </c>
      <c r="E3111" s="108" t="s">
        <v>2665</v>
      </c>
      <c r="F3111" s="70">
        <v>20000</v>
      </c>
      <c r="G3111" s="21" t="s">
        <v>2670</v>
      </c>
      <c r="H3111" s="21" t="s">
        <v>2414</v>
      </c>
    </row>
    <row r="3112" spans="2:8">
      <c r="B3112" s="18" t="s">
        <v>2668</v>
      </c>
      <c r="C3112" s="18" t="s">
        <v>2415</v>
      </c>
      <c r="D3112" s="18" t="s">
        <v>2669</v>
      </c>
      <c r="E3112" s="108" t="s">
        <v>2622</v>
      </c>
      <c r="F3112" s="70">
        <v>1000</v>
      </c>
      <c r="G3112" s="21" t="s">
        <v>2670</v>
      </c>
      <c r="H3112" s="21" t="s">
        <v>2417</v>
      </c>
    </row>
    <row r="3113" spans="2:8">
      <c r="B3113" s="18" t="s">
        <v>2668</v>
      </c>
      <c r="C3113" s="18" t="s">
        <v>2442</v>
      </c>
      <c r="D3113" s="18" t="s">
        <v>2669</v>
      </c>
      <c r="E3113" s="108" t="s">
        <v>2534</v>
      </c>
      <c r="F3113" s="70">
        <v>500</v>
      </c>
      <c r="G3113" s="21" t="s">
        <v>2670</v>
      </c>
      <c r="H3113" s="21" t="s">
        <v>2444</v>
      </c>
    </row>
    <row r="3114" spans="2:8">
      <c r="B3114" s="18" t="s">
        <v>2668</v>
      </c>
      <c r="C3114" s="18" t="s">
        <v>2418</v>
      </c>
      <c r="D3114" s="18" t="s">
        <v>2669</v>
      </c>
      <c r="E3114" s="108" t="s">
        <v>2654</v>
      </c>
      <c r="F3114" s="70">
        <v>2000</v>
      </c>
      <c r="G3114" s="21" t="s">
        <v>2670</v>
      </c>
      <c r="H3114" s="21" t="s">
        <v>2420</v>
      </c>
    </row>
    <row r="3115" spans="2:8">
      <c r="B3115" s="18" t="s">
        <v>2668</v>
      </c>
      <c r="C3115" s="18" t="s">
        <v>2535</v>
      </c>
      <c r="D3115" s="18" t="s">
        <v>2669</v>
      </c>
      <c r="E3115" s="108" t="s">
        <v>2666</v>
      </c>
      <c r="F3115" s="70">
        <v>1000</v>
      </c>
      <c r="G3115" s="21" t="s">
        <v>2670</v>
      </c>
      <c r="H3115" s="21" t="s">
        <v>2537</v>
      </c>
    </row>
    <row r="3116" spans="2:8">
      <c r="B3116" s="18" t="s">
        <v>2668</v>
      </c>
      <c r="C3116" s="18" t="s">
        <v>2421</v>
      </c>
      <c r="D3116" s="18" t="s">
        <v>2669</v>
      </c>
      <c r="E3116" s="108" t="s">
        <v>2624</v>
      </c>
      <c r="F3116" s="70">
        <v>200</v>
      </c>
      <c r="G3116" s="21" t="s">
        <v>2670</v>
      </c>
      <c r="H3116" s="21" t="s">
        <v>2423</v>
      </c>
    </row>
    <row r="3117" spans="2:8">
      <c r="B3117" s="23" t="s">
        <v>2668</v>
      </c>
      <c r="C3117" s="23" t="s">
        <v>2424</v>
      </c>
      <c r="D3117" s="23" t="s">
        <v>2669</v>
      </c>
      <c r="E3117" s="120" t="s">
        <v>2625</v>
      </c>
      <c r="F3117" s="59">
        <v>10000</v>
      </c>
      <c r="G3117" s="21" t="s">
        <v>2670</v>
      </c>
      <c r="H3117" s="26" t="s">
        <v>2426</v>
      </c>
    </row>
    <row r="3118" spans="2:8" ht="11.7" thickBot="1">
      <c r="B3118" s="27"/>
      <c r="C3118" s="27"/>
      <c r="D3118" s="27"/>
      <c r="E3118" s="78" t="s">
        <v>2392</v>
      </c>
      <c r="F3118" s="57">
        <f>F3094+SUM(F3100:F3117)+SUM(F3083:F3091)+F3097</f>
        <v>2465526</v>
      </c>
      <c r="G3118" s="46"/>
      <c r="H3118" s="46"/>
    </row>
    <row r="3119" spans="2:8" ht="11.7" thickBot="1">
      <c r="B3119" s="18"/>
      <c r="C3119" s="18"/>
      <c r="D3119" s="18"/>
      <c r="E3119" s="74"/>
      <c r="F3119" s="20"/>
      <c r="G3119" s="30"/>
      <c r="H3119" s="30"/>
    </row>
    <row r="3120" spans="2:8">
      <c r="B3120" s="177"/>
      <c r="C3120" s="177"/>
      <c r="D3120" s="178"/>
      <c r="E3120" s="179" t="s">
        <v>2600</v>
      </c>
      <c r="F3120" s="185"/>
      <c r="G3120" s="180"/>
      <c r="H3120" s="166"/>
    </row>
    <row r="3121" spans="2:8">
      <c r="B3121" s="143" t="s">
        <v>2683</v>
      </c>
      <c r="C3121" s="143" t="s">
        <v>2398</v>
      </c>
      <c r="D3121" s="144" t="s">
        <v>2684</v>
      </c>
      <c r="E3121" s="145" t="s">
        <v>2429</v>
      </c>
      <c r="F3121" s="20">
        <v>74304</v>
      </c>
      <c r="G3121" s="146" t="s">
        <v>2685</v>
      </c>
      <c r="H3121" s="21" t="s">
        <v>2400</v>
      </c>
    </row>
    <row r="3122" spans="2:8">
      <c r="B3122" s="143" t="s">
        <v>2683</v>
      </c>
      <c r="C3122" s="143" t="s">
        <v>2398</v>
      </c>
      <c r="D3122" s="144" t="s">
        <v>2684</v>
      </c>
      <c r="E3122" s="147" t="s">
        <v>2686</v>
      </c>
      <c r="F3122" s="20">
        <f>SUM(F3120:F3121)</f>
        <v>74304</v>
      </c>
      <c r="G3122" s="146" t="s">
        <v>2685</v>
      </c>
      <c r="H3122" s="21" t="s">
        <v>2400</v>
      </c>
    </row>
    <row r="3123" spans="2:8">
      <c r="B3123" s="138"/>
      <c r="C3123" s="138"/>
      <c r="D3123" s="139"/>
      <c r="E3123" s="140" t="s">
        <v>2600</v>
      </c>
      <c r="F3123" s="20"/>
      <c r="G3123" s="141"/>
      <c r="H3123" s="142"/>
    </row>
    <row r="3124" spans="2:8">
      <c r="B3124" s="143" t="s">
        <v>2683</v>
      </c>
      <c r="C3124" s="143" t="s">
        <v>2398</v>
      </c>
      <c r="D3124" s="144" t="s">
        <v>2687</v>
      </c>
      <c r="E3124" s="145" t="s">
        <v>2429</v>
      </c>
      <c r="F3124" s="20">
        <v>524572</v>
      </c>
      <c r="G3124" s="146" t="s">
        <v>2685</v>
      </c>
      <c r="H3124" s="21" t="s">
        <v>2400</v>
      </c>
    </row>
    <row r="3125" spans="2:8">
      <c r="B3125" s="150" t="s">
        <v>2683</v>
      </c>
      <c r="C3125" s="150" t="s">
        <v>2398</v>
      </c>
      <c r="D3125" s="151" t="s">
        <v>2687</v>
      </c>
      <c r="E3125" s="191" t="s">
        <v>2688</v>
      </c>
      <c r="F3125" s="181">
        <f>SUM(F3123:F3124)</f>
        <v>524572</v>
      </c>
      <c r="G3125" s="192" t="s">
        <v>2685</v>
      </c>
      <c r="H3125" s="21" t="s">
        <v>2400</v>
      </c>
    </row>
    <row r="3126" spans="2:8" ht="11.7" thickBot="1">
      <c r="B3126" s="154"/>
      <c r="C3126" s="154"/>
      <c r="D3126" s="155"/>
      <c r="E3126" s="156" t="s">
        <v>2396</v>
      </c>
      <c r="F3126" s="157">
        <f>F3122+F3125</f>
        <v>598876</v>
      </c>
      <c r="G3126" s="158"/>
      <c r="H3126" s="159"/>
    </row>
    <row r="3127" spans="2:8" ht="11.7" thickBot="1">
      <c r="F3127" s="193"/>
    </row>
    <row r="3128" spans="2:8">
      <c r="B3128" s="86" t="s">
        <v>2689</v>
      </c>
      <c r="C3128" s="194">
        <v>5370</v>
      </c>
      <c r="D3128" s="195" t="s">
        <v>2690</v>
      </c>
      <c r="E3128" s="19" t="s">
        <v>2691</v>
      </c>
      <c r="F3128" s="196">
        <v>-9000</v>
      </c>
      <c r="G3128" s="86">
        <v>4201300</v>
      </c>
      <c r="H3128" s="86">
        <v>311490</v>
      </c>
    </row>
    <row r="3129" spans="2:8">
      <c r="B3129" s="86" t="s">
        <v>2692</v>
      </c>
      <c r="C3129" s="194">
        <v>5370</v>
      </c>
      <c r="D3129" s="195" t="s">
        <v>2301</v>
      </c>
      <c r="E3129" s="19" t="s">
        <v>2693</v>
      </c>
      <c r="F3129" s="196">
        <v>-85000</v>
      </c>
      <c r="G3129" s="86" t="s">
        <v>2694</v>
      </c>
      <c r="H3129" s="86">
        <v>302101</v>
      </c>
    </row>
    <row r="3130" spans="2:8">
      <c r="B3130" s="86" t="s">
        <v>2695</v>
      </c>
      <c r="C3130" s="194">
        <v>5370</v>
      </c>
      <c r="D3130" s="195" t="s">
        <v>2696</v>
      </c>
      <c r="E3130" s="19" t="s">
        <v>2697</v>
      </c>
      <c r="F3130" s="196">
        <v>-200000</v>
      </c>
      <c r="G3130" s="86" t="s">
        <v>2698</v>
      </c>
      <c r="H3130" s="86">
        <v>311470</v>
      </c>
    </row>
    <row r="3131" spans="2:8">
      <c r="B3131" s="86" t="s">
        <v>2699</v>
      </c>
      <c r="C3131" s="194">
        <v>5370</v>
      </c>
      <c r="D3131" s="195" t="s">
        <v>2696</v>
      </c>
      <c r="E3131" s="19" t="s">
        <v>2700</v>
      </c>
      <c r="F3131" s="196">
        <v>-8200</v>
      </c>
      <c r="G3131" s="86" t="s">
        <v>2698</v>
      </c>
      <c r="H3131" s="86">
        <v>311470</v>
      </c>
    </row>
    <row r="3132" spans="2:8">
      <c r="B3132" s="86" t="s">
        <v>2701</v>
      </c>
      <c r="C3132" s="194">
        <v>5370</v>
      </c>
      <c r="D3132" s="195" t="s">
        <v>2696</v>
      </c>
      <c r="E3132" s="19" t="s">
        <v>2702</v>
      </c>
      <c r="F3132" s="196">
        <v>-5000</v>
      </c>
      <c r="G3132" s="86" t="s">
        <v>2698</v>
      </c>
      <c r="H3132" s="86" t="s">
        <v>2703</v>
      </c>
    </row>
    <row r="3133" spans="2:8">
      <c r="B3133" s="86" t="s">
        <v>2704</v>
      </c>
      <c r="C3133" s="194">
        <v>5370</v>
      </c>
      <c r="D3133" s="195" t="s">
        <v>2301</v>
      </c>
      <c r="E3133" s="19" t="s">
        <v>2705</v>
      </c>
      <c r="F3133" s="196">
        <v>-7000</v>
      </c>
      <c r="G3133" s="86" t="s">
        <v>2706</v>
      </c>
      <c r="H3133" s="86" t="s">
        <v>2707</v>
      </c>
    </row>
    <row r="3134" spans="2:8">
      <c r="B3134" s="86" t="s">
        <v>2708</v>
      </c>
      <c r="C3134" s="194">
        <v>5370</v>
      </c>
      <c r="D3134" s="195" t="s">
        <v>2696</v>
      </c>
      <c r="E3134" s="19" t="s">
        <v>2709</v>
      </c>
      <c r="F3134" s="196">
        <v>-18000</v>
      </c>
      <c r="G3134" s="86" t="s">
        <v>2698</v>
      </c>
      <c r="H3134" s="86" t="s">
        <v>2703</v>
      </c>
    </row>
    <row r="3135" spans="2:8">
      <c r="B3135" s="86" t="s">
        <v>2710</v>
      </c>
      <c r="C3135" s="194">
        <v>5370</v>
      </c>
      <c r="D3135" s="195" t="s">
        <v>2711</v>
      </c>
      <c r="E3135" s="19" t="s">
        <v>2712</v>
      </c>
      <c r="F3135" s="196">
        <v>-50000</v>
      </c>
      <c r="G3135" s="86" t="s">
        <v>2713</v>
      </c>
      <c r="H3135" s="86" t="s">
        <v>2714</v>
      </c>
    </row>
    <row r="3136" spans="2:8">
      <c r="B3136" s="86" t="s">
        <v>2715</v>
      </c>
      <c r="C3136" s="194">
        <v>5370</v>
      </c>
      <c r="D3136" s="197" t="s">
        <v>2716</v>
      </c>
      <c r="E3136" s="19" t="s">
        <v>2717</v>
      </c>
      <c r="F3136" s="196">
        <v>-90000</v>
      </c>
      <c r="G3136" s="86" t="s">
        <v>2718</v>
      </c>
      <c r="H3136" s="86" t="s">
        <v>2703</v>
      </c>
    </row>
    <row r="3137" spans="2:8">
      <c r="B3137" s="86" t="s">
        <v>2719</v>
      </c>
      <c r="C3137" s="194">
        <v>5370</v>
      </c>
      <c r="D3137" s="195" t="s">
        <v>2716</v>
      </c>
      <c r="E3137" s="19" t="s">
        <v>2720</v>
      </c>
      <c r="F3137" s="196">
        <v>-2000</v>
      </c>
      <c r="G3137" s="86" t="s">
        <v>2718</v>
      </c>
      <c r="H3137" s="86" t="s">
        <v>2703</v>
      </c>
    </row>
    <row r="3138" spans="2:8">
      <c r="B3138" s="86" t="s">
        <v>2721</v>
      </c>
      <c r="C3138" s="194">
        <v>5370</v>
      </c>
      <c r="D3138" s="197" t="s">
        <v>2716</v>
      </c>
      <c r="E3138" s="19" t="s">
        <v>2722</v>
      </c>
      <c r="F3138" s="196">
        <v>-17000</v>
      </c>
      <c r="G3138" s="86" t="s">
        <v>2718</v>
      </c>
      <c r="H3138" s="86" t="s">
        <v>2703</v>
      </c>
    </row>
    <row r="3139" spans="2:8">
      <c r="B3139" s="86" t="s">
        <v>2723</v>
      </c>
      <c r="C3139" s="194">
        <v>5370</v>
      </c>
      <c r="D3139" s="195" t="s">
        <v>2724</v>
      </c>
      <c r="E3139" s="198" t="s">
        <v>2725</v>
      </c>
      <c r="F3139" s="196">
        <v>-3000</v>
      </c>
      <c r="G3139" s="86" t="s">
        <v>2726</v>
      </c>
      <c r="H3139" s="86" t="s">
        <v>2727</v>
      </c>
    </row>
    <row r="3140" spans="2:8">
      <c r="B3140" s="86" t="s">
        <v>2728</v>
      </c>
      <c r="C3140" s="194">
        <v>5370</v>
      </c>
      <c r="D3140" s="195" t="s">
        <v>2729</v>
      </c>
      <c r="E3140" s="19" t="s">
        <v>2730</v>
      </c>
      <c r="F3140" s="196">
        <v>-2000</v>
      </c>
      <c r="G3140" s="86" t="s">
        <v>2731</v>
      </c>
      <c r="H3140" s="86" t="s">
        <v>2732</v>
      </c>
    </row>
    <row r="3141" spans="2:8">
      <c r="B3141" s="86" t="s">
        <v>2728</v>
      </c>
      <c r="C3141" s="194">
        <v>5370</v>
      </c>
      <c r="D3141" s="195" t="s">
        <v>2733</v>
      </c>
      <c r="E3141" s="19" t="s">
        <v>2734</v>
      </c>
      <c r="F3141" s="196">
        <v>-300</v>
      </c>
      <c r="G3141" s="86" t="s">
        <v>2731</v>
      </c>
      <c r="H3141" s="86" t="s">
        <v>2735</v>
      </c>
    </row>
    <row r="3142" spans="2:8">
      <c r="B3142" s="86" t="s">
        <v>2728</v>
      </c>
      <c r="C3142" s="194">
        <v>5370</v>
      </c>
      <c r="D3142" s="199">
        <v>999983</v>
      </c>
      <c r="E3142" s="19" t="s">
        <v>2736</v>
      </c>
      <c r="F3142" s="196">
        <v>-5000</v>
      </c>
      <c r="G3142" s="86" t="s">
        <v>2731</v>
      </c>
      <c r="H3142" s="86" t="s">
        <v>2737</v>
      </c>
    </row>
    <row r="3143" spans="2:8">
      <c r="B3143" s="86" t="s">
        <v>2738</v>
      </c>
      <c r="C3143" s="194">
        <v>5370</v>
      </c>
      <c r="D3143" s="195" t="s">
        <v>2739</v>
      </c>
      <c r="E3143" s="19" t="s">
        <v>2740</v>
      </c>
      <c r="F3143" s="196">
        <v>-22000</v>
      </c>
      <c r="G3143" s="86" t="s">
        <v>2731</v>
      </c>
      <c r="H3143" s="86" t="s">
        <v>2741</v>
      </c>
    </row>
    <row r="3144" spans="2:8">
      <c r="B3144" s="88" t="s">
        <v>2738</v>
      </c>
      <c r="C3144" s="200">
        <v>5370</v>
      </c>
      <c r="D3144" s="201" t="s">
        <v>2301</v>
      </c>
      <c r="E3144" s="24" t="s">
        <v>2742</v>
      </c>
      <c r="F3144" s="202">
        <v>-22000</v>
      </c>
      <c r="G3144" s="88" t="s">
        <v>2731</v>
      </c>
      <c r="H3144" s="88" t="s">
        <v>2743</v>
      </c>
    </row>
    <row r="3145" spans="2:8" ht="11.7" thickBot="1">
      <c r="B3145" s="56"/>
      <c r="C3145" s="203"/>
      <c r="D3145" s="56"/>
      <c r="E3145" s="204" t="s">
        <v>2744</v>
      </c>
      <c r="F3145" s="205">
        <v>-545500</v>
      </c>
      <c r="G3145" s="204"/>
      <c r="H3145" s="204"/>
    </row>
    <row r="3146" spans="2:8" ht="11.7" thickBot="1">
      <c r="B3146" s="204"/>
      <c r="C3146" s="203"/>
      <c r="D3146" s="56"/>
      <c r="E3146" s="56"/>
      <c r="F3146" s="206">
        <v>0</v>
      </c>
      <c r="G3146" s="204"/>
      <c r="H3146" s="204"/>
    </row>
    <row r="3147" spans="2:8">
      <c r="B3147" s="207">
        <v>1561999</v>
      </c>
      <c r="C3147" s="208">
        <v>4551</v>
      </c>
      <c r="D3147" s="209" t="s">
        <v>2301</v>
      </c>
      <c r="E3147" s="39" t="s">
        <v>2745</v>
      </c>
      <c r="F3147" s="210">
        <v>-525600</v>
      </c>
      <c r="G3147" s="207" t="s">
        <v>2746</v>
      </c>
      <c r="H3147" s="207" t="s">
        <v>2747</v>
      </c>
    </row>
    <row r="3148" spans="2:8">
      <c r="B3148" s="86">
        <v>1561999</v>
      </c>
      <c r="C3148" s="194">
        <v>5370</v>
      </c>
      <c r="D3148" s="195" t="s">
        <v>2748</v>
      </c>
      <c r="E3148" s="19" t="s">
        <v>2749</v>
      </c>
      <c r="F3148" s="196">
        <v>-36000</v>
      </c>
      <c r="G3148" s="86" t="s">
        <v>2750</v>
      </c>
      <c r="H3148" s="86" t="s">
        <v>2751</v>
      </c>
    </row>
    <row r="3149" spans="2:8">
      <c r="B3149" s="88">
        <v>1561999</v>
      </c>
      <c r="C3149" s="200">
        <v>5370</v>
      </c>
      <c r="D3149" s="201" t="s">
        <v>2301</v>
      </c>
      <c r="E3149" s="24" t="s">
        <v>2752</v>
      </c>
      <c r="F3149" s="211">
        <v>-638000</v>
      </c>
      <c r="G3149" s="88" t="s">
        <v>2750</v>
      </c>
      <c r="H3149" s="88" t="s">
        <v>2753</v>
      </c>
    </row>
    <row r="3150" spans="2:8" ht="11.7" thickBot="1">
      <c r="B3150" s="204"/>
      <c r="C3150" s="203"/>
      <c r="D3150" s="56"/>
      <c r="E3150" s="56" t="s">
        <v>2754</v>
      </c>
      <c r="F3150" s="205">
        <v>-1199600</v>
      </c>
      <c r="G3150" s="204"/>
      <c r="H3150" s="204"/>
    </row>
    <row r="3151" spans="2:8" ht="11.7" thickBot="1">
      <c r="B3151" s="204"/>
      <c r="C3151" s="203"/>
      <c r="D3151" s="56"/>
      <c r="E3151" s="56"/>
      <c r="F3151" s="206">
        <v>0</v>
      </c>
      <c r="G3151" s="204"/>
      <c r="H3151" s="204"/>
    </row>
    <row r="3152" spans="2:8">
      <c r="B3152" s="88" t="s">
        <v>2755</v>
      </c>
      <c r="C3152" s="212">
        <v>5243</v>
      </c>
      <c r="D3152" s="213" t="s">
        <v>2301</v>
      </c>
      <c r="E3152" s="24" t="s">
        <v>2756</v>
      </c>
      <c r="F3152" s="202">
        <v>-34000</v>
      </c>
      <c r="G3152" s="88" t="s">
        <v>2757</v>
      </c>
      <c r="H3152" s="88" t="s">
        <v>2758</v>
      </c>
    </row>
    <row r="3153" spans="2:8" ht="11.7" thickBot="1">
      <c r="B3153" s="204"/>
      <c r="C3153" s="203"/>
      <c r="D3153" s="56"/>
      <c r="E3153" s="56" t="s">
        <v>2759</v>
      </c>
      <c r="F3153" s="205">
        <v>-34000</v>
      </c>
      <c r="G3153" s="204"/>
      <c r="H3153" s="204"/>
    </row>
    <row r="3154" spans="2:8" ht="11.7" thickBot="1">
      <c r="B3154" s="204"/>
      <c r="C3154" s="203"/>
      <c r="D3154" s="56"/>
      <c r="E3154" s="56"/>
      <c r="F3154" s="206">
        <v>0</v>
      </c>
      <c r="G3154" s="204"/>
      <c r="H3154" s="204"/>
    </row>
    <row r="3155" spans="2:8">
      <c r="B3155" s="214" t="s">
        <v>2760</v>
      </c>
      <c r="C3155" s="215">
        <v>4555</v>
      </c>
      <c r="D3155" s="216">
        <v>999999</v>
      </c>
      <c r="E3155" s="54" t="s">
        <v>2761</v>
      </c>
      <c r="F3155" s="217">
        <v>-8500</v>
      </c>
      <c r="G3155" s="214" t="s">
        <v>2731</v>
      </c>
      <c r="H3155" s="214" t="s">
        <v>2762</v>
      </c>
    </row>
    <row r="3156" spans="2:8" ht="11.7" thickBot="1">
      <c r="B3156" s="204"/>
      <c r="C3156" s="203"/>
      <c r="D3156" s="56"/>
      <c r="E3156" s="56" t="s">
        <v>2763</v>
      </c>
      <c r="F3156" s="205">
        <v>-8500</v>
      </c>
      <c r="G3156" s="204"/>
      <c r="H3156" s="204"/>
    </row>
    <row r="3157" spans="2:8" ht="11.7" thickBot="1">
      <c r="B3157" s="218"/>
      <c r="C3157" s="219"/>
      <c r="D3157" s="220"/>
      <c r="E3157" s="220"/>
      <c r="F3157" s="221">
        <v>0</v>
      </c>
      <c r="G3157" s="218"/>
      <c r="H3157" s="218"/>
    </row>
    <row r="3158" spans="2:8">
      <c r="B3158" s="207" t="s">
        <v>2764</v>
      </c>
      <c r="C3158" s="222">
        <v>4675</v>
      </c>
      <c r="D3158" s="223" t="s">
        <v>2765</v>
      </c>
      <c r="E3158" s="39" t="s">
        <v>2766</v>
      </c>
      <c r="F3158" s="210">
        <v>-38537</v>
      </c>
      <c r="G3158" s="207" t="s">
        <v>2767</v>
      </c>
      <c r="H3158" s="207" t="s">
        <v>2768</v>
      </c>
    </row>
    <row r="3159" spans="2:8">
      <c r="B3159" s="86" t="s">
        <v>2769</v>
      </c>
      <c r="C3159" s="194">
        <v>4675</v>
      </c>
      <c r="D3159" s="224" t="s">
        <v>2770</v>
      </c>
      <c r="E3159" s="19" t="s">
        <v>2771</v>
      </c>
      <c r="F3159" s="196">
        <v>-236274</v>
      </c>
      <c r="G3159" s="86" t="s">
        <v>2767</v>
      </c>
      <c r="H3159" s="86" t="s">
        <v>2768</v>
      </c>
    </row>
    <row r="3160" spans="2:8">
      <c r="B3160" s="86" t="s">
        <v>2769</v>
      </c>
      <c r="C3160" s="194">
        <v>4675</v>
      </c>
      <c r="D3160" s="224" t="s">
        <v>2772</v>
      </c>
      <c r="E3160" s="19" t="s">
        <v>2773</v>
      </c>
      <c r="F3160" s="196">
        <v>-105693</v>
      </c>
      <c r="G3160" s="86" t="s">
        <v>2767</v>
      </c>
      <c r="H3160" s="86" t="s">
        <v>2768</v>
      </c>
    </row>
    <row r="3161" spans="2:8">
      <c r="B3161" s="86" t="s">
        <v>2769</v>
      </c>
      <c r="C3161" s="194">
        <v>4675</v>
      </c>
      <c r="D3161" s="224" t="s">
        <v>2774</v>
      </c>
      <c r="E3161" s="19" t="s">
        <v>2775</v>
      </c>
      <c r="F3161" s="196">
        <v>-133763</v>
      </c>
      <c r="G3161" s="86" t="s">
        <v>2767</v>
      </c>
      <c r="H3161" s="86" t="s">
        <v>2768</v>
      </c>
    </row>
    <row r="3162" spans="2:8">
      <c r="B3162" s="86" t="s">
        <v>2769</v>
      </c>
      <c r="C3162" s="194">
        <v>4675</v>
      </c>
      <c r="D3162" s="224" t="s">
        <v>2776</v>
      </c>
      <c r="E3162" s="19" t="s">
        <v>2777</v>
      </c>
      <c r="F3162" s="196">
        <v>-203341</v>
      </c>
      <c r="G3162" s="86" t="s">
        <v>2767</v>
      </c>
      <c r="H3162" s="86" t="s">
        <v>2768</v>
      </c>
    </row>
    <row r="3163" spans="2:8">
      <c r="B3163" s="86" t="s">
        <v>2769</v>
      </c>
      <c r="C3163" s="194">
        <v>4675</v>
      </c>
      <c r="D3163" s="224" t="s">
        <v>2778</v>
      </c>
      <c r="E3163" s="19" t="s">
        <v>2779</v>
      </c>
      <c r="F3163" s="196">
        <v>-3028</v>
      </c>
      <c r="G3163" s="86" t="s">
        <v>2767</v>
      </c>
      <c r="H3163" s="86" t="s">
        <v>2768</v>
      </c>
    </row>
    <row r="3164" spans="2:8">
      <c r="B3164" s="88" t="s">
        <v>2769</v>
      </c>
      <c r="C3164" s="200">
        <v>4675</v>
      </c>
      <c r="D3164" s="213" t="s">
        <v>2301</v>
      </c>
      <c r="E3164" s="24" t="s">
        <v>2780</v>
      </c>
      <c r="F3164" s="202">
        <v>-11982</v>
      </c>
      <c r="G3164" s="88" t="s">
        <v>2767</v>
      </c>
      <c r="H3164" s="88" t="s">
        <v>2768</v>
      </c>
    </row>
    <row r="3165" spans="2:8" ht="11.7" thickBot="1">
      <c r="B3165" s="204"/>
      <c r="C3165" s="225"/>
      <c r="D3165" s="226"/>
      <c r="E3165" s="56" t="s">
        <v>2781</v>
      </c>
      <c r="F3165" s="206">
        <v>-732618</v>
      </c>
      <c r="G3165" s="204"/>
      <c r="H3165" s="204"/>
    </row>
    <row r="3166" spans="2:8" ht="11.7" thickBot="1">
      <c r="B3166" s="218"/>
      <c r="C3166" s="227"/>
      <c r="D3166" s="228"/>
      <c r="E3166" s="220"/>
      <c r="F3166" s="221">
        <v>0</v>
      </c>
      <c r="G3166" s="218"/>
      <c r="H3166" s="218"/>
    </row>
    <row r="3167" spans="2:8">
      <c r="B3167" s="207" t="s">
        <v>2782</v>
      </c>
      <c r="C3167" s="222">
        <v>3500</v>
      </c>
      <c r="D3167" s="229" t="s">
        <v>2783</v>
      </c>
      <c r="E3167" s="39" t="s">
        <v>2784</v>
      </c>
      <c r="F3167" s="210">
        <v>-49073</v>
      </c>
      <c r="G3167" s="207" t="s">
        <v>2785</v>
      </c>
      <c r="H3167" s="207" t="s">
        <v>2282</v>
      </c>
    </row>
    <row r="3168" spans="2:8">
      <c r="B3168" s="86" t="s">
        <v>2782</v>
      </c>
      <c r="C3168" s="194">
        <v>3500</v>
      </c>
      <c r="D3168" s="224" t="s">
        <v>2786</v>
      </c>
      <c r="E3168" s="19" t="s">
        <v>2787</v>
      </c>
      <c r="F3168" s="196">
        <v>-83192</v>
      </c>
      <c r="G3168" s="86" t="s">
        <v>2785</v>
      </c>
      <c r="H3168" s="86" t="s">
        <v>2282</v>
      </c>
    </row>
    <row r="3169" spans="2:8">
      <c r="B3169" s="86" t="s">
        <v>2782</v>
      </c>
      <c r="C3169" s="194">
        <v>3500</v>
      </c>
      <c r="D3169" s="224" t="s">
        <v>2788</v>
      </c>
      <c r="E3169" s="19" t="s">
        <v>2789</v>
      </c>
      <c r="F3169" s="196">
        <v>-90124</v>
      </c>
      <c r="G3169" s="86" t="s">
        <v>2785</v>
      </c>
      <c r="H3169" s="86" t="s">
        <v>2282</v>
      </c>
    </row>
    <row r="3170" spans="2:8">
      <c r="B3170" s="86" t="s">
        <v>2782</v>
      </c>
      <c r="C3170" s="194">
        <v>3500</v>
      </c>
      <c r="D3170" s="230" t="s">
        <v>2790</v>
      </c>
      <c r="E3170" s="19" t="s">
        <v>2791</v>
      </c>
      <c r="F3170" s="196">
        <v>-58165</v>
      </c>
      <c r="G3170" s="86" t="s">
        <v>2792</v>
      </c>
      <c r="H3170" s="86" t="s">
        <v>2282</v>
      </c>
    </row>
    <row r="3171" spans="2:8">
      <c r="B3171" s="86" t="s">
        <v>2782</v>
      </c>
      <c r="C3171" s="194">
        <v>3500</v>
      </c>
      <c r="D3171" s="230" t="s">
        <v>2793</v>
      </c>
      <c r="E3171" s="19" t="s">
        <v>2794</v>
      </c>
      <c r="F3171" s="196">
        <v>-58165</v>
      </c>
      <c r="G3171" s="86" t="s">
        <v>2792</v>
      </c>
      <c r="H3171" s="86" t="s">
        <v>2282</v>
      </c>
    </row>
    <row r="3172" spans="2:8">
      <c r="B3172" s="86" t="s">
        <v>2782</v>
      </c>
      <c r="C3172" s="194">
        <v>3500</v>
      </c>
      <c r="D3172" s="230" t="s">
        <v>2795</v>
      </c>
      <c r="E3172" s="19" t="s">
        <v>2796</v>
      </c>
      <c r="F3172" s="196">
        <v>-792195</v>
      </c>
      <c r="G3172" s="86" t="s">
        <v>2792</v>
      </c>
      <c r="H3172" s="86" t="s">
        <v>2282</v>
      </c>
    </row>
    <row r="3173" spans="2:8">
      <c r="B3173" s="86" t="s">
        <v>2782</v>
      </c>
      <c r="C3173" s="194">
        <v>3500</v>
      </c>
      <c r="D3173" s="230" t="s">
        <v>2797</v>
      </c>
      <c r="E3173" s="19" t="s">
        <v>2798</v>
      </c>
      <c r="F3173" s="196">
        <v>-1910045</v>
      </c>
      <c r="G3173" s="86" t="s">
        <v>2792</v>
      </c>
      <c r="H3173" s="86" t="s">
        <v>2282</v>
      </c>
    </row>
    <row r="3174" spans="2:8">
      <c r="B3174" s="86" t="s">
        <v>2782</v>
      </c>
      <c r="C3174" s="194">
        <v>3500</v>
      </c>
      <c r="D3174" s="195" t="s">
        <v>2799</v>
      </c>
      <c r="E3174" s="19" t="s">
        <v>2800</v>
      </c>
      <c r="F3174" s="196">
        <v>-94105</v>
      </c>
      <c r="G3174" s="86" t="s">
        <v>2792</v>
      </c>
      <c r="H3174" s="86" t="s">
        <v>2282</v>
      </c>
    </row>
    <row r="3175" spans="2:8">
      <c r="B3175" s="86" t="s">
        <v>2782</v>
      </c>
      <c r="C3175" s="194">
        <v>3500</v>
      </c>
      <c r="D3175" s="195" t="s">
        <v>2801</v>
      </c>
      <c r="E3175" s="19" t="s">
        <v>2802</v>
      </c>
      <c r="F3175" s="196">
        <v>-94105</v>
      </c>
      <c r="G3175" s="86" t="s">
        <v>2792</v>
      </c>
      <c r="H3175" s="86" t="s">
        <v>2282</v>
      </c>
    </row>
    <row r="3176" spans="2:8">
      <c r="B3176" s="86" t="s">
        <v>2782</v>
      </c>
      <c r="C3176" s="194">
        <v>3500</v>
      </c>
      <c r="D3176" s="197" t="s">
        <v>2803</v>
      </c>
      <c r="E3176" s="19" t="s">
        <v>2804</v>
      </c>
      <c r="F3176" s="196">
        <v>-320000</v>
      </c>
      <c r="G3176" s="86" t="s">
        <v>2731</v>
      </c>
      <c r="H3176" s="86" t="s">
        <v>2282</v>
      </c>
    </row>
    <row r="3177" spans="2:8">
      <c r="B3177" s="86" t="s">
        <v>2782</v>
      </c>
      <c r="C3177" s="194">
        <v>3500</v>
      </c>
      <c r="D3177" s="195" t="s">
        <v>2805</v>
      </c>
      <c r="E3177" s="19" t="s">
        <v>2806</v>
      </c>
      <c r="F3177" s="196">
        <v>-89383</v>
      </c>
      <c r="G3177" s="86" t="s">
        <v>2731</v>
      </c>
      <c r="H3177" s="86" t="s">
        <v>2282</v>
      </c>
    </row>
    <row r="3178" spans="2:8">
      <c r="B3178" s="86" t="s">
        <v>2782</v>
      </c>
      <c r="C3178" s="194">
        <v>3500</v>
      </c>
      <c r="D3178" s="197" t="s">
        <v>2807</v>
      </c>
      <c r="E3178" s="19" t="s">
        <v>2808</v>
      </c>
      <c r="F3178" s="196">
        <v>-225016</v>
      </c>
      <c r="G3178" s="86" t="s">
        <v>2809</v>
      </c>
      <c r="H3178" s="86" t="s">
        <v>2282</v>
      </c>
    </row>
    <row r="3179" spans="2:8">
      <c r="B3179" s="86" t="s">
        <v>2782</v>
      </c>
      <c r="C3179" s="194">
        <v>3500</v>
      </c>
      <c r="D3179" s="195" t="s">
        <v>2810</v>
      </c>
      <c r="E3179" s="19" t="s">
        <v>2811</v>
      </c>
      <c r="F3179" s="196">
        <v>-95876</v>
      </c>
      <c r="G3179" s="86" t="s">
        <v>2809</v>
      </c>
      <c r="H3179" s="86" t="s">
        <v>2282</v>
      </c>
    </row>
    <row r="3180" spans="2:8">
      <c r="B3180" s="86" t="s">
        <v>2782</v>
      </c>
      <c r="C3180" s="194">
        <v>3500</v>
      </c>
      <c r="D3180" s="197" t="s">
        <v>2812</v>
      </c>
      <c r="E3180" s="19" t="s">
        <v>2813</v>
      </c>
      <c r="F3180" s="196">
        <v>-138757</v>
      </c>
      <c r="G3180" s="86" t="s">
        <v>2809</v>
      </c>
      <c r="H3180" s="86" t="s">
        <v>2282</v>
      </c>
    </row>
    <row r="3181" spans="2:8">
      <c r="B3181" s="86" t="s">
        <v>2782</v>
      </c>
      <c r="C3181" s="194">
        <v>3500</v>
      </c>
      <c r="D3181" s="197" t="s">
        <v>2814</v>
      </c>
      <c r="E3181" s="19" t="s">
        <v>2815</v>
      </c>
      <c r="F3181" s="196">
        <v>-67113</v>
      </c>
      <c r="G3181" s="86" t="s">
        <v>2809</v>
      </c>
      <c r="H3181" s="86" t="s">
        <v>2282</v>
      </c>
    </row>
    <row r="3182" spans="2:8">
      <c r="B3182" s="86" t="s">
        <v>2782</v>
      </c>
      <c r="C3182" s="194">
        <v>3500</v>
      </c>
      <c r="D3182" s="195" t="s">
        <v>2816</v>
      </c>
      <c r="E3182" s="19" t="s">
        <v>2817</v>
      </c>
      <c r="F3182" s="196">
        <v>-59923</v>
      </c>
      <c r="G3182" s="86" t="s">
        <v>2809</v>
      </c>
      <c r="H3182" s="86" t="s">
        <v>2282</v>
      </c>
    </row>
    <row r="3183" spans="2:8">
      <c r="B3183" s="86" t="s">
        <v>2782</v>
      </c>
      <c r="C3183" s="194">
        <v>3500</v>
      </c>
      <c r="D3183" s="195" t="s">
        <v>2818</v>
      </c>
      <c r="E3183" s="19" t="s">
        <v>2819</v>
      </c>
      <c r="F3183" s="196">
        <v>-41214</v>
      </c>
      <c r="G3183" s="86" t="s">
        <v>2785</v>
      </c>
      <c r="H3183" s="86" t="s">
        <v>2282</v>
      </c>
    </row>
    <row r="3184" spans="2:8">
      <c r="B3184" s="86" t="s">
        <v>2782</v>
      </c>
      <c r="C3184" s="194">
        <v>3500</v>
      </c>
      <c r="D3184" s="195" t="s">
        <v>2820</v>
      </c>
      <c r="E3184" s="231" t="s">
        <v>2821</v>
      </c>
      <c r="F3184" s="196">
        <v>-747078</v>
      </c>
      <c r="G3184" s="86" t="s">
        <v>2785</v>
      </c>
      <c r="H3184" s="86" t="s">
        <v>2282</v>
      </c>
    </row>
    <row r="3185" spans="2:8">
      <c r="B3185" s="86" t="s">
        <v>2782</v>
      </c>
      <c r="C3185" s="194">
        <v>3500</v>
      </c>
      <c r="D3185" s="195" t="s">
        <v>2822</v>
      </c>
      <c r="E3185" s="232" t="s">
        <v>2823</v>
      </c>
      <c r="F3185" s="196">
        <v>-138248</v>
      </c>
      <c r="G3185" s="86" t="s">
        <v>2824</v>
      </c>
      <c r="H3185" s="86" t="s">
        <v>2282</v>
      </c>
    </row>
    <row r="3186" spans="2:8">
      <c r="B3186" s="86" t="s">
        <v>2825</v>
      </c>
      <c r="C3186" s="194">
        <v>3500</v>
      </c>
      <c r="D3186" s="195" t="s">
        <v>2826</v>
      </c>
      <c r="E3186" s="19" t="s">
        <v>2827</v>
      </c>
      <c r="F3186" s="196">
        <v>-45271</v>
      </c>
      <c r="G3186" s="86" t="s">
        <v>2828</v>
      </c>
      <c r="H3186" s="86" t="s">
        <v>2282</v>
      </c>
    </row>
    <row r="3187" spans="2:8">
      <c r="B3187" s="86" t="s">
        <v>2825</v>
      </c>
      <c r="C3187" s="194">
        <v>3500</v>
      </c>
      <c r="D3187" s="197" t="s">
        <v>2829</v>
      </c>
      <c r="E3187" s="19" t="s">
        <v>2830</v>
      </c>
      <c r="F3187" s="196">
        <v>-43153</v>
      </c>
      <c r="G3187" s="86" t="s">
        <v>2713</v>
      </c>
      <c r="H3187" s="86" t="s">
        <v>2282</v>
      </c>
    </row>
    <row r="3188" spans="2:8">
      <c r="B3188" s="86" t="s">
        <v>2825</v>
      </c>
      <c r="C3188" s="194">
        <v>3500</v>
      </c>
      <c r="D3188" s="197" t="s">
        <v>2711</v>
      </c>
      <c r="E3188" s="19" t="s">
        <v>2831</v>
      </c>
      <c r="F3188" s="196">
        <v>-4112631</v>
      </c>
      <c r="G3188" s="86" t="s">
        <v>2832</v>
      </c>
      <c r="H3188" s="86" t="s">
        <v>2282</v>
      </c>
    </row>
    <row r="3189" spans="2:8">
      <c r="B3189" s="86" t="s">
        <v>2825</v>
      </c>
      <c r="C3189" s="194">
        <v>3500</v>
      </c>
      <c r="D3189" s="197" t="s">
        <v>2833</v>
      </c>
      <c r="E3189" s="19" t="s">
        <v>2834</v>
      </c>
      <c r="F3189" s="196">
        <v>-70070</v>
      </c>
      <c r="G3189" s="86" t="s">
        <v>2713</v>
      </c>
      <c r="H3189" s="86" t="s">
        <v>2282</v>
      </c>
    </row>
    <row r="3190" spans="2:8">
      <c r="B3190" s="86" t="s">
        <v>2825</v>
      </c>
      <c r="C3190" s="194">
        <v>3500</v>
      </c>
      <c r="D3190" s="195" t="s">
        <v>2835</v>
      </c>
      <c r="E3190" s="232" t="s">
        <v>2836</v>
      </c>
      <c r="F3190" s="196">
        <v>-1008964</v>
      </c>
      <c r="G3190" s="86" t="s">
        <v>2726</v>
      </c>
      <c r="H3190" s="86" t="s">
        <v>2282</v>
      </c>
    </row>
    <row r="3191" spans="2:8">
      <c r="B3191" s="86" t="s">
        <v>2825</v>
      </c>
      <c r="C3191" s="194">
        <v>3500</v>
      </c>
      <c r="D3191" s="195" t="s">
        <v>2837</v>
      </c>
      <c r="E3191" s="232" t="s">
        <v>2838</v>
      </c>
      <c r="F3191" s="196">
        <v>-94094</v>
      </c>
      <c r="G3191" s="86" t="s">
        <v>2726</v>
      </c>
      <c r="H3191" s="86" t="s">
        <v>2282</v>
      </c>
    </row>
    <row r="3192" spans="2:8">
      <c r="B3192" s="86" t="s">
        <v>2825</v>
      </c>
      <c r="C3192" s="194">
        <v>3500</v>
      </c>
      <c r="D3192" s="195" t="s">
        <v>2839</v>
      </c>
      <c r="E3192" s="19" t="s">
        <v>2840</v>
      </c>
      <c r="F3192" s="196">
        <v>-7504</v>
      </c>
      <c r="G3192" s="86" t="s">
        <v>2713</v>
      </c>
      <c r="H3192" s="86" t="s">
        <v>2282</v>
      </c>
    </row>
    <row r="3193" spans="2:8">
      <c r="B3193" s="86" t="s">
        <v>2825</v>
      </c>
      <c r="C3193" s="194">
        <v>3500</v>
      </c>
      <c r="D3193" s="195" t="s">
        <v>2841</v>
      </c>
      <c r="E3193" s="19" t="s">
        <v>2842</v>
      </c>
      <c r="F3193" s="196">
        <v>-113544</v>
      </c>
      <c r="G3193" s="86" t="s">
        <v>2694</v>
      </c>
      <c r="H3193" s="86" t="s">
        <v>2282</v>
      </c>
    </row>
    <row r="3194" spans="2:8">
      <c r="B3194" s="86" t="s">
        <v>2825</v>
      </c>
      <c r="C3194" s="194">
        <v>3500</v>
      </c>
      <c r="D3194" s="195" t="s">
        <v>2843</v>
      </c>
      <c r="E3194" s="19" t="s">
        <v>2844</v>
      </c>
      <c r="F3194" s="196">
        <v>-59358</v>
      </c>
      <c r="G3194" s="86" t="s">
        <v>2694</v>
      </c>
      <c r="H3194" s="86" t="s">
        <v>2282</v>
      </c>
    </row>
    <row r="3195" spans="2:8">
      <c r="B3195" s="86" t="s">
        <v>2825</v>
      </c>
      <c r="C3195" s="194">
        <v>3500</v>
      </c>
      <c r="D3195" s="197" t="s">
        <v>2845</v>
      </c>
      <c r="E3195" s="19" t="s">
        <v>2846</v>
      </c>
      <c r="F3195" s="196">
        <v>-419829</v>
      </c>
      <c r="G3195" s="86" t="s">
        <v>2694</v>
      </c>
      <c r="H3195" s="86" t="s">
        <v>2282</v>
      </c>
    </row>
    <row r="3196" spans="2:8">
      <c r="B3196" s="86" t="s">
        <v>2825</v>
      </c>
      <c r="C3196" s="194">
        <v>3500</v>
      </c>
      <c r="D3196" s="195" t="s">
        <v>2494</v>
      </c>
      <c r="E3196" s="19" t="s">
        <v>2847</v>
      </c>
      <c r="F3196" s="196">
        <v>-349568</v>
      </c>
      <c r="G3196" s="86" t="s">
        <v>2694</v>
      </c>
      <c r="H3196" s="86" t="s">
        <v>2282</v>
      </c>
    </row>
    <row r="3197" spans="2:8">
      <c r="B3197" s="86" t="s">
        <v>2825</v>
      </c>
      <c r="C3197" s="194">
        <v>3500</v>
      </c>
      <c r="D3197" s="195" t="s">
        <v>2848</v>
      </c>
      <c r="E3197" s="19" t="s">
        <v>2849</v>
      </c>
      <c r="F3197" s="196">
        <v>-1450000</v>
      </c>
      <c r="G3197" s="86" t="s">
        <v>2694</v>
      </c>
      <c r="H3197" s="86" t="s">
        <v>2282</v>
      </c>
    </row>
    <row r="3198" spans="2:8">
      <c r="B3198" s="86" t="s">
        <v>2825</v>
      </c>
      <c r="C3198" s="194">
        <v>3500</v>
      </c>
      <c r="D3198" s="195" t="s">
        <v>2850</v>
      </c>
      <c r="E3198" s="19" t="s">
        <v>2851</v>
      </c>
      <c r="F3198" s="196">
        <v>-550000</v>
      </c>
      <c r="G3198" s="86" t="s">
        <v>2694</v>
      </c>
      <c r="H3198" s="86" t="s">
        <v>2282</v>
      </c>
    </row>
    <row r="3199" spans="2:8">
      <c r="B3199" s="86" t="s">
        <v>2825</v>
      </c>
      <c r="C3199" s="194">
        <v>3500</v>
      </c>
      <c r="D3199" s="195" t="s">
        <v>2852</v>
      </c>
      <c r="E3199" s="19" t="s">
        <v>2853</v>
      </c>
      <c r="F3199" s="196">
        <v>-182317</v>
      </c>
      <c r="G3199" s="86" t="s">
        <v>2694</v>
      </c>
      <c r="H3199" s="86" t="s">
        <v>2282</v>
      </c>
    </row>
    <row r="3200" spans="2:8">
      <c r="B3200" s="86" t="s">
        <v>2825</v>
      </c>
      <c r="C3200" s="194">
        <v>3500</v>
      </c>
      <c r="D3200" s="195" t="s">
        <v>2854</v>
      </c>
      <c r="E3200" s="19" t="s">
        <v>2855</v>
      </c>
      <c r="F3200" s="196">
        <v>-3279410</v>
      </c>
      <c r="G3200" s="86" t="s">
        <v>2824</v>
      </c>
      <c r="H3200" s="86" t="s">
        <v>2282</v>
      </c>
    </row>
    <row r="3201" spans="2:8">
      <c r="B3201" s="86" t="s">
        <v>2825</v>
      </c>
      <c r="C3201" s="194">
        <v>3500</v>
      </c>
      <c r="D3201" s="195" t="s">
        <v>2856</v>
      </c>
      <c r="E3201" s="19" t="s">
        <v>2857</v>
      </c>
      <c r="F3201" s="196">
        <v>-243126</v>
      </c>
      <c r="G3201" s="86" t="s">
        <v>2824</v>
      </c>
      <c r="H3201" s="86" t="s">
        <v>2282</v>
      </c>
    </row>
    <row r="3202" spans="2:8">
      <c r="B3202" s="86" t="s">
        <v>2825</v>
      </c>
      <c r="C3202" s="194">
        <v>3500</v>
      </c>
      <c r="D3202" s="197" t="s">
        <v>2858</v>
      </c>
      <c r="E3202" s="19" t="s">
        <v>2859</v>
      </c>
      <c r="F3202" s="196">
        <v>-66620</v>
      </c>
      <c r="G3202" s="86" t="s">
        <v>2706</v>
      </c>
      <c r="H3202" s="86" t="s">
        <v>2282</v>
      </c>
    </row>
    <row r="3203" spans="2:8">
      <c r="B3203" s="88" t="s">
        <v>2825</v>
      </c>
      <c r="C3203" s="200">
        <v>3500</v>
      </c>
      <c r="D3203" s="201" t="s">
        <v>2860</v>
      </c>
      <c r="E3203" s="24" t="s">
        <v>2861</v>
      </c>
      <c r="F3203" s="202">
        <v>-145930</v>
      </c>
      <c r="G3203" s="88" t="s">
        <v>2828</v>
      </c>
      <c r="H3203" s="88" t="s">
        <v>2282</v>
      </c>
    </row>
    <row r="3204" spans="2:8" ht="11.7" thickBot="1">
      <c r="B3204" s="204"/>
      <c r="C3204" s="203"/>
      <c r="D3204" s="56"/>
      <c r="E3204" s="56" t="s">
        <v>2862</v>
      </c>
      <c r="F3204" s="205">
        <v>-17393166</v>
      </c>
      <c r="G3204" s="204"/>
      <c r="H3204" s="204"/>
    </row>
    <row r="3205" spans="2:8" ht="11.7" thickBot="1">
      <c r="B3205" s="233"/>
      <c r="C3205" s="234"/>
      <c r="D3205" s="235"/>
      <c r="E3205" s="235"/>
      <c r="F3205" s="236">
        <v>0</v>
      </c>
      <c r="G3205" s="233"/>
      <c r="H3205" s="233"/>
    </row>
    <row r="3206" spans="2:8">
      <c r="B3206" s="86" t="s">
        <v>2863</v>
      </c>
      <c r="C3206" s="194">
        <v>3500</v>
      </c>
      <c r="D3206" s="237" t="s">
        <v>2864</v>
      </c>
      <c r="E3206" s="19" t="s">
        <v>2865</v>
      </c>
      <c r="F3206" s="196">
        <v>-1500</v>
      </c>
      <c r="G3206" s="86" t="s">
        <v>2828</v>
      </c>
      <c r="H3206" s="86" t="s">
        <v>2282</v>
      </c>
    </row>
    <row r="3207" spans="2:8">
      <c r="B3207" s="86" t="s">
        <v>2863</v>
      </c>
      <c r="C3207" s="194">
        <v>3500</v>
      </c>
      <c r="D3207" s="237">
        <v>999895</v>
      </c>
      <c r="E3207" s="19" t="s">
        <v>2866</v>
      </c>
      <c r="F3207" s="196">
        <v>-691532</v>
      </c>
      <c r="G3207" s="86" t="s">
        <v>2828</v>
      </c>
      <c r="H3207" s="86" t="s">
        <v>2282</v>
      </c>
    </row>
    <row r="3208" spans="2:8">
      <c r="B3208" s="86" t="s">
        <v>2867</v>
      </c>
      <c r="C3208" s="194">
        <v>3500</v>
      </c>
      <c r="D3208" s="238" t="s">
        <v>2868</v>
      </c>
      <c r="E3208" s="19" t="s">
        <v>2869</v>
      </c>
      <c r="F3208" s="196">
        <v>-878220</v>
      </c>
      <c r="G3208" s="86" t="s">
        <v>2824</v>
      </c>
      <c r="H3208" s="86" t="s">
        <v>2282</v>
      </c>
    </row>
    <row r="3209" spans="2:8">
      <c r="B3209" s="86" t="s">
        <v>2867</v>
      </c>
      <c r="C3209" s="194">
        <v>3500</v>
      </c>
      <c r="D3209" s="239" t="s">
        <v>2870</v>
      </c>
      <c r="E3209" s="19" t="s">
        <v>2871</v>
      </c>
      <c r="F3209" s="196">
        <v>-110000</v>
      </c>
      <c r="G3209" s="86" t="s">
        <v>2824</v>
      </c>
      <c r="H3209" s="86" t="s">
        <v>2282</v>
      </c>
    </row>
    <row r="3210" spans="2:8">
      <c r="B3210" s="86" t="s">
        <v>2867</v>
      </c>
      <c r="C3210" s="194">
        <v>3500</v>
      </c>
      <c r="D3210" s="239" t="s">
        <v>2872</v>
      </c>
      <c r="E3210" s="19" t="s">
        <v>2873</v>
      </c>
      <c r="F3210" s="196">
        <v>-222500</v>
      </c>
      <c r="G3210" s="86" t="s">
        <v>2824</v>
      </c>
      <c r="H3210" s="86" t="s">
        <v>2282</v>
      </c>
    </row>
    <row r="3211" spans="2:8">
      <c r="B3211" s="86" t="s">
        <v>2764</v>
      </c>
      <c r="C3211" s="194">
        <v>3500</v>
      </c>
      <c r="D3211" s="230" t="s">
        <v>2299</v>
      </c>
      <c r="E3211" s="19" t="s">
        <v>2874</v>
      </c>
      <c r="F3211" s="196">
        <v>-10000</v>
      </c>
      <c r="G3211" s="86" t="s">
        <v>2731</v>
      </c>
      <c r="H3211" s="86" t="s">
        <v>2875</v>
      </c>
    </row>
    <row r="3212" spans="2:8">
      <c r="B3212" s="86" t="s">
        <v>2764</v>
      </c>
      <c r="C3212" s="194">
        <v>3500</v>
      </c>
      <c r="D3212" s="230" t="s">
        <v>2876</v>
      </c>
      <c r="E3212" s="19" t="s">
        <v>2877</v>
      </c>
      <c r="F3212" s="196">
        <v>-63999</v>
      </c>
      <c r="G3212" s="86" t="s">
        <v>2731</v>
      </c>
      <c r="H3212" s="86" t="s">
        <v>2875</v>
      </c>
    </row>
    <row r="3213" spans="2:8">
      <c r="B3213" s="86" t="s">
        <v>2764</v>
      </c>
      <c r="C3213" s="194">
        <v>3500</v>
      </c>
      <c r="D3213" s="230" t="s">
        <v>2878</v>
      </c>
      <c r="E3213" s="19" t="s">
        <v>2879</v>
      </c>
      <c r="F3213" s="196">
        <v>-112850</v>
      </c>
      <c r="G3213" s="86" t="s">
        <v>2731</v>
      </c>
      <c r="H3213" s="86" t="s">
        <v>2282</v>
      </c>
    </row>
    <row r="3214" spans="2:8">
      <c r="B3214" s="86" t="s">
        <v>2764</v>
      </c>
      <c r="C3214" s="194">
        <v>3500</v>
      </c>
      <c r="D3214" s="230" t="s">
        <v>2880</v>
      </c>
      <c r="E3214" s="232" t="s">
        <v>2881</v>
      </c>
      <c r="F3214" s="196">
        <v>-98303</v>
      </c>
      <c r="G3214" s="86" t="s">
        <v>2731</v>
      </c>
      <c r="H3214" s="86" t="s">
        <v>2282</v>
      </c>
    </row>
    <row r="3215" spans="2:8">
      <c r="B3215" s="86" t="s">
        <v>2764</v>
      </c>
      <c r="C3215" s="194">
        <v>3500</v>
      </c>
      <c r="D3215" s="230" t="s">
        <v>2882</v>
      </c>
      <c r="E3215" s="232" t="s">
        <v>2883</v>
      </c>
      <c r="F3215" s="196">
        <v>-396328</v>
      </c>
      <c r="G3215" s="86" t="s">
        <v>2731</v>
      </c>
      <c r="H3215" s="86" t="s">
        <v>2282</v>
      </c>
    </row>
    <row r="3216" spans="2:8">
      <c r="B3216" s="86" t="s">
        <v>2764</v>
      </c>
      <c r="C3216" s="194">
        <v>3500</v>
      </c>
      <c r="D3216" s="230" t="s">
        <v>2884</v>
      </c>
      <c r="E3216" s="232" t="s">
        <v>2885</v>
      </c>
      <c r="F3216" s="196">
        <v>-599331</v>
      </c>
      <c r="G3216" s="86" t="s">
        <v>2731</v>
      </c>
      <c r="H3216" s="86" t="s">
        <v>2282</v>
      </c>
    </row>
    <row r="3217" spans="2:8">
      <c r="B3217" s="86" t="s">
        <v>2764</v>
      </c>
      <c r="C3217" s="194">
        <v>3500</v>
      </c>
      <c r="D3217" s="230" t="s">
        <v>2886</v>
      </c>
      <c r="E3217" s="232" t="s">
        <v>2887</v>
      </c>
      <c r="F3217" s="196">
        <v>-268239</v>
      </c>
      <c r="G3217" s="86" t="s">
        <v>2731</v>
      </c>
      <c r="H3217" s="86" t="s">
        <v>2282</v>
      </c>
    </row>
    <row r="3218" spans="2:8">
      <c r="B3218" s="88" t="s">
        <v>2888</v>
      </c>
      <c r="C3218" s="200">
        <v>3500</v>
      </c>
      <c r="D3218" s="240" t="s">
        <v>2889</v>
      </c>
      <c r="E3218" s="65" t="s">
        <v>2890</v>
      </c>
      <c r="F3218" s="202">
        <v>-24536</v>
      </c>
      <c r="G3218" s="88" t="s">
        <v>2785</v>
      </c>
      <c r="H3218" s="88" t="s">
        <v>2282</v>
      </c>
    </row>
    <row r="3219" spans="2:8" ht="11.7" thickBot="1">
      <c r="B3219" s="204"/>
      <c r="C3219" s="203"/>
      <c r="D3219" s="56"/>
      <c r="E3219" s="56" t="s">
        <v>2891</v>
      </c>
      <c r="F3219" s="205">
        <v>-3477338</v>
      </c>
    </row>
    <row r="3221" spans="2:8">
      <c r="B3221" s="143" t="s">
        <v>2892</v>
      </c>
      <c r="C3221" s="143" t="s">
        <v>2447</v>
      </c>
      <c r="D3221" s="144" t="s">
        <v>2845</v>
      </c>
      <c r="E3221" s="145" t="s">
        <v>2893</v>
      </c>
      <c r="F3221" s="241">
        <v>330410</v>
      </c>
      <c r="G3221" s="188" t="s">
        <v>2694</v>
      </c>
      <c r="H3221" s="188" t="s">
        <v>2400</v>
      </c>
    </row>
    <row r="3222" spans="2:8">
      <c r="B3222" s="150" t="s">
        <v>2892</v>
      </c>
      <c r="C3222" s="150" t="s">
        <v>2447</v>
      </c>
      <c r="D3222" s="151" t="s">
        <v>2845</v>
      </c>
      <c r="E3222" s="152" t="s">
        <v>2894</v>
      </c>
      <c r="F3222" s="169">
        <f>SUM(F3220:F3221)</f>
        <v>330410</v>
      </c>
      <c r="G3222" s="189"/>
      <c r="H3222" s="189"/>
    </row>
    <row r="3223" spans="2:8" ht="11.7" thickBot="1">
      <c r="B3223" s="154" t="s">
        <v>2895</v>
      </c>
      <c r="C3223" s="154" t="s">
        <v>2896</v>
      </c>
      <c r="D3223" s="155" t="s">
        <v>2897</v>
      </c>
      <c r="E3223" s="156" t="s">
        <v>2898</v>
      </c>
      <c r="F3223" s="157">
        <f>F3222</f>
        <v>330410</v>
      </c>
      <c r="G3223" s="242"/>
      <c r="H3223" s="242"/>
    </row>
    <row r="3224" spans="2:8" ht="11.7" thickBot="1">
      <c r="B3224" s="243"/>
      <c r="C3224" s="171"/>
      <c r="D3224" s="172"/>
      <c r="E3224" s="173"/>
      <c r="F3224" s="174"/>
      <c r="G3224" s="171"/>
      <c r="H3224" s="171"/>
    </row>
    <row r="3225" spans="2:8">
      <c r="B3225" s="177"/>
      <c r="C3225" s="177"/>
      <c r="D3225" s="178"/>
      <c r="E3225" s="179" t="s">
        <v>2600</v>
      </c>
      <c r="F3225" s="35"/>
      <c r="G3225" s="244"/>
      <c r="H3225" s="244"/>
    </row>
    <row r="3226" spans="2:8">
      <c r="B3226" s="143" t="s">
        <v>2692</v>
      </c>
      <c r="C3226" s="143" t="s">
        <v>2398</v>
      </c>
      <c r="D3226" s="144" t="s">
        <v>2845</v>
      </c>
      <c r="E3226" s="145" t="s">
        <v>2899</v>
      </c>
      <c r="F3226" s="241">
        <v>324110</v>
      </c>
      <c r="G3226" s="188" t="s">
        <v>2694</v>
      </c>
      <c r="H3226" s="188" t="s">
        <v>2400</v>
      </c>
    </row>
    <row r="3227" spans="2:8">
      <c r="B3227" s="143" t="s">
        <v>2692</v>
      </c>
      <c r="C3227" s="143" t="s">
        <v>2398</v>
      </c>
      <c r="D3227" s="144" t="s">
        <v>2845</v>
      </c>
      <c r="E3227" s="147" t="s">
        <v>2894</v>
      </c>
      <c r="F3227" s="148">
        <f>SUM(F3225:F3226)</f>
        <v>324110</v>
      </c>
      <c r="G3227" s="188"/>
      <c r="H3227" s="188"/>
    </row>
    <row r="3228" spans="2:8">
      <c r="B3228" s="138"/>
      <c r="C3228" s="138"/>
      <c r="D3228" s="139"/>
      <c r="E3228" s="140" t="s">
        <v>2600</v>
      </c>
      <c r="F3228" s="20"/>
      <c r="G3228" s="188"/>
      <c r="H3228" s="188"/>
    </row>
    <row r="3229" spans="2:8">
      <c r="B3229" s="143" t="s">
        <v>2692</v>
      </c>
      <c r="C3229" s="143" t="s">
        <v>2398</v>
      </c>
      <c r="D3229" s="144" t="s">
        <v>2301</v>
      </c>
      <c r="E3229" s="145" t="s">
        <v>2900</v>
      </c>
      <c r="F3229" s="241">
        <v>85000</v>
      </c>
      <c r="G3229" s="188" t="s">
        <v>2694</v>
      </c>
      <c r="H3229" s="188" t="s">
        <v>2400</v>
      </c>
    </row>
    <row r="3230" spans="2:8">
      <c r="B3230" s="150" t="s">
        <v>2692</v>
      </c>
      <c r="C3230" s="150" t="s">
        <v>2398</v>
      </c>
      <c r="D3230" s="151" t="s">
        <v>2301</v>
      </c>
      <c r="E3230" s="152" t="s">
        <v>2901</v>
      </c>
      <c r="F3230" s="169">
        <f>SUM(F3228:F3229)</f>
        <v>85000</v>
      </c>
      <c r="G3230" s="189"/>
      <c r="H3230" s="189"/>
    </row>
    <row r="3231" spans="2:8" ht="11.7" thickBot="1">
      <c r="B3231" s="154" t="s">
        <v>2895</v>
      </c>
      <c r="C3231" s="154" t="s">
        <v>2896</v>
      </c>
      <c r="D3231" s="155" t="s">
        <v>2902</v>
      </c>
      <c r="E3231" s="156" t="s">
        <v>2903</v>
      </c>
      <c r="F3231" s="157">
        <f>F3227+F3230</f>
        <v>409110</v>
      </c>
      <c r="G3231" s="242"/>
      <c r="H3231" s="242"/>
    </row>
    <row r="3232" spans="2:8" ht="11.7" thickBot="1">
      <c r="B3232" s="245"/>
      <c r="C3232" s="245"/>
      <c r="D3232" s="246"/>
      <c r="E3232" s="247"/>
      <c r="F3232" s="64"/>
      <c r="G3232" s="245"/>
      <c r="H3232" s="245"/>
    </row>
    <row r="3233" spans="2:8">
      <c r="B3233" s="138"/>
      <c r="C3233" s="138"/>
      <c r="D3233" s="167"/>
      <c r="E3233" s="140" t="s">
        <v>2600</v>
      </c>
      <c r="F3233" s="67"/>
      <c r="G3233" s="188"/>
      <c r="H3233" s="188"/>
    </row>
    <row r="3234" spans="2:8">
      <c r="B3234" s="143" t="s">
        <v>2904</v>
      </c>
      <c r="C3234" s="143" t="s">
        <v>2398</v>
      </c>
      <c r="D3234" s="161" t="s">
        <v>2848</v>
      </c>
      <c r="E3234" s="145" t="s">
        <v>2905</v>
      </c>
      <c r="F3234" s="20">
        <v>1450000</v>
      </c>
      <c r="G3234" s="188" t="s">
        <v>2694</v>
      </c>
      <c r="H3234" s="188" t="s">
        <v>2400</v>
      </c>
    </row>
    <row r="3235" spans="2:8">
      <c r="B3235" s="143" t="s">
        <v>2904</v>
      </c>
      <c r="C3235" s="143" t="s">
        <v>2398</v>
      </c>
      <c r="D3235" s="161" t="s">
        <v>2848</v>
      </c>
      <c r="E3235" s="147" t="s">
        <v>2906</v>
      </c>
      <c r="F3235" s="148">
        <f>SUM(F3233:F3234)</f>
        <v>1450000</v>
      </c>
      <c r="G3235" s="188"/>
      <c r="H3235" s="188"/>
    </row>
    <row r="3236" spans="2:8">
      <c r="B3236" s="138"/>
      <c r="C3236" s="138"/>
      <c r="D3236" s="167"/>
      <c r="E3236" s="140" t="s">
        <v>2600</v>
      </c>
      <c r="F3236" s="67"/>
      <c r="G3236" s="188"/>
      <c r="H3236" s="188"/>
    </row>
    <row r="3237" spans="2:8">
      <c r="B3237" s="143" t="s">
        <v>2904</v>
      </c>
      <c r="C3237" s="143" t="s">
        <v>2398</v>
      </c>
      <c r="D3237" s="161" t="s">
        <v>2850</v>
      </c>
      <c r="E3237" s="145" t="s">
        <v>2905</v>
      </c>
      <c r="F3237" s="20">
        <v>550000</v>
      </c>
      <c r="G3237" s="188" t="s">
        <v>2694</v>
      </c>
      <c r="H3237" s="188" t="s">
        <v>2400</v>
      </c>
    </row>
    <row r="3238" spans="2:8">
      <c r="B3238" s="143" t="s">
        <v>2904</v>
      </c>
      <c r="C3238" s="143" t="s">
        <v>2398</v>
      </c>
      <c r="D3238" s="161" t="s">
        <v>2850</v>
      </c>
      <c r="E3238" s="147" t="s">
        <v>2907</v>
      </c>
      <c r="F3238" s="148">
        <f>SUM(F3236:F3237)</f>
        <v>550000</v>
      </c>
      <c r="G3238" s="188"/>
      <c r="H3238" s="188"/>
    </row>
    <row r="3239" spans="2:8">
      <c r="B3239" s="138"/>
      <c r="C3239" s="138"/>
      <c r="D3239" s="167"/>
      <c r="E3239" s="140" t="s">
        <v>2600</v>
      </c>
      <c r="F3239" s="67"/>
      <c r="G3239" s="188"/>
      <c r="H3239" s="188"/>
    </row>
    <row r="3240" spans="2:8">
      <c r="B3240" s="143" t="s">
        <v>2904</v>
      </c>
      <c r="C3240" s="143" t="s">
        <v>2398</v>
      </c>
      <c r="D3240" s="161" t="s">
        <v>2908</v>
      </c>
      <c r="E3240" s="145" t="s">
        <v>2905</v>
      </c>
      <c r="F3240" s="20">
        <f>49055+4064</f>
        <v>53119</v>
      </c>
      <c r="G3240" s="188" t="s">
        <v>2694</v>
      </c>
      <c r="H3240" s="188" t="s">
        <v>2400</v>
      </c>
    </row>
    <row r="3241" spans="2:8">
      <c r="B3241" s="143" t="s">
        <v>2904</v>
      </c>
      <c r="C3241" s="143" t="s">
        <v>2398</v>
      </c>
      <c r="D3241" s="161" t="s">
        <v>2908</v>
      </c>
      <c r="E3241" s="147" t="s">
        <v>2909</v>
      </c>
      <c r="F3241" s="148">
        <f>SUM(F3239:F3240)</f>
        <v>53119</v>
      </c>
      <c r="G3241" s="188"/>
      <c r="H3241" s="188"/>
    </row>
    <row r="3242" spans="2:8">
      <c r="B3242" s="138"/>
      <c r="C3242" s="138"/>
      <c r="D3242" s="167"/>
      <c r="E3242" s="140" t="s">
        <v>2600</v>
      </c>
      <c r="F3242" s="67"/>
      <c r="G3242" s="188"/>
      <c r="H3242" s="188"/>
    </row>
    <row r="3243" spans="2:8">
      <c r="B3243" s="143" t="s">
        <v>2904</v>
      </c>
      <c r="C3243" s="143" t="s">
        <v>2398</v>
      </c>
      <c r="D3243" s="161" t="s">
        <v>2910</v>
      </c>
      <c r="E3243" s="145" t="s">
        <v>2905</v>
      </c>
      <c r="F3243" s="20">
        <f>101628+8127</f>
        <v>109755</v>
      </c>
      <c r="G3243" s="188" t="s">
        <v>2694</v>
      </c>
      <c r="H3243" s="188" t="s">
        <v>2400</v>
      </c>
    </row>
    <row r="3244" spans="2:8">
      <c r="B3244" s="143" t="s">
        <v>2904</v>
      </c>
      <c r="C3244" s="143" t="s">
        <v>2398</v>
      </c>
      <c r="D3244" s="161" t="s">
        <v>2910</v>
      </c>
      <c r="E3244" s="147" t="s">
        <v>2911</v>
      </c>
      <c r="F3244" s="148">
        <f>SUM(F3242:F3243)</f>
        <v>109755</v>
      </c>
      <c r="G3244" s="188"/>
      <c r="H3244" s="188"/>
    </row>
    <row r="3245" spans="2:8">
      <c r="B3245" s="138"/>
      <c r="C3245" s="138"/>
      <c r="D3245" s="167"/>
      <c r="E3245" s="140" t="s">
        <v>2600</v>
      </c>
      <c r="F3245" s="67"/>
      <c r="G3245" s="188"/>
      <c r="H3245" s="188"/>
    </row>
    <row r="3246" spans="2:8">
      <c r="B3246" s="143" t="s">
        <v>2904</v>
      </c>
      <c r="C3246" s="143" t="s">
        <v>2398</v>
      </c>
      <c r="D3246" s="144" t="s">
        <v>2690</v>
      </c>
      <c r="E3246" s="145" t="s">
        <v>2912</v>
      </c>
      <c r="F3246" s="67">
        <v>9000</v>
      </c>
      <c r="G3246" s="188" t="s">
        <v>2694</v>
      </c>
      <c r="H3246" s="188" t="s">
        <v>2400</v>
      </c>
    </row>
    <row r="3247" spans="2:8">
      <c r="B3247" s="143" t="s">
        <v>2904</v>
      </c>
      <c r="C3247" s="143" t="s">
        <v>2398</v>
      </c>
      <c r="D3247" s="144" t="s">
        <v>2690</v>
      </c>
      <c r="E3247" s="147" t="s">
        <v>2913</v>
      </c>
      <c r="F3247" s="162">
        <f>SUM(F3246)</f>
        <v>9000</v>
      </c>
      <c r="G3247" s="188"/>
      <c r="H3247" s="188"/>
    </row>
    <row r="3248" spans="2:8">
      <c r="B3248" s="138"/>
      <c r="C3248" s="138"/>
      <c r="D3248" s="139"/>
      <c r="E3248" s="140" t="s">
        <v>2914</v>
      </c>
      <c r="F3248" s="67"/>
      <c r="G3248" s="188"/>
      <c r="H3248" s="188"/>
    </row>
    <row r="3249" spans="2:8">
      <c r="B3249" s="143" t="s">
        <v>2904</v>
      </c>
      <c r="C3249" s="143" t="s">
        <v>2447</v>
      </c>
      <c r="D3249" s="144" t="s">
        <v>2845</v>
      </c>
      <c r="E3249" s="145" t="s">
        <v>2915</v>
      </c>
      <c r="F3249" s="67">
        <v>4000</v>
      </c>
      <c r="G3249" s="188" t="s">
        <v>2694</v>
      </c>
      <c r="H3249" s="188" t="s">
        <v>2556</v>
      </c>
    </row>
    <row r="3250" spans="2:8">
      <c r="B3250" s="150" t="s">
        <v>2904</v>
      </c>
      <c r="C3250" s="150" t="s">
        <v>2447</v>
      </c>
      <c r="D3250" s="151" t="s">
        <v>2845</v>
      </c>
      <c r="E3250" s="152" t="s">
        <v>2894</v>
      </c>
      <c r="F3250" s="248">
        <f>SUM(F3248:F3249)</f>
        <v>4000</v>
      </c>
      <c r="G3250" s="189"/>
      <c r="H3250" s="189"/>
    </row>
    <row r="3251" spans="2:8" ht="11.7" thickBot="1">
      <c r="B3251" s="154" t="s">
        <v>2895</v>
      </c>
      <c r="C3251" s="154" t="s">
        <v>2896</v>
      </c>
      <c r="D3251" s="155" t="s">
        <v>2916</v>
      </c>
      <c r="E3251" s="156" t="s">
        <v>2380</v>
      </c>
      <c r="F3251" s="157">
        <f>+F3235+F3238+F3241+F3244+F3247+F3250</f>
        <v>2175874</v>
      </c>
      <c r="G3251" s="242"/>
      <c r="H3251" s="242"/>
    </row>
    <row r="3252" spans="2:8" ht="11.7" thickBot="1">
      <c r="B3252" s="171"/>
      <c r="C3252" s="171"/>
      <c r="D3252" s="172"/>
      <c r="E3252" s="173"/>
      <c r="F3252" s="249"/>
      <c r="G3252" s="171"/>
      <c r="H3252" s="171"/>
    </row>
    <row r="3253" spans="2:8">
      <c r="B3253" s="177"/>
      <c r="C3253" s="177"/>
      <c r="D3253" s="178"/>
      <c r="E3253" s="179" t="s">
        <v>2600</v>
      </c>
      <c r="F3253" s="185"/>
      <c r="G3253" s="244"/>
      <c r="H3253" s="244"/>
    </row>
    <row r="3254" spans="2:8">
      <c r="B3254" s="143" t="s">
        <v>2917</v>
      </c>
      <c r="C3254" s="143" t="s">
        <v>2398</v>
      </c>
      <c r="D3254" s="144" t="s">
        <v>2845</v>
      </c>
      <c r="E3254" s="145" t="s">
        <v>2912</v>
      </c>
      <c r="F3254" s="241">
        <v>1000</v>
      </c>
      <c r="G3254" s="188" t="s">
        <v>2694</v>
      </c>
      <c r="H3254" s="188" t="s">
        <v>2400</v>
      </c>
    </row>
    <row r="3255" spans="2:8">
      <c r="B3255" s="143" t="s">
        <v>2917</v>
      </c>
      <c r="C3255" s="143" t="s">
        <v>2398</v>
      </c>
      <c r="D3255" s="144" t="s">
        <v>2845</v>
      </c>
      <c r="E3255" s="147" t="s">
        <v>2894</v>
      </c>
      <c r="F3255" s="148">
        <f>SUM(F3253:F3254)</f>
        <v>1000</v>
      </c>
      <c r="G3255" s="188"/>
      <c r="H3255" s="188"/>
    </row>
    <row r="3256" spans="2:8">
      <c r="B3256" s="138"/>
      <c r="C3256" s="138"/>
      <c r="D3256" s="139"/>
      <c r="E3256" s="140" t="s">
        <v>2600</v>
      </c>
      <c r="F3256" s="67"/>
      <c r="G3256" s="188"/>
      <c r="H3256" s="188"/>
    </row>
    <row r="3257" spans="2:8">
      <c r="B3257" s="143" t="s">
        <v>2917</v>
      </c>
      <c r="C3257" s="143" t="s">
        <v>2398</v>
      </c>
      <c r="D3257" s="144" t="s">
        <v>2494</v>
      </c>
      <c r="E3257" s="250" t="s">
        <v>2918</v>
      </c>
      <c r="F3257" s="20">
        <v>47569</v>
      </c>
      <c r="G3257" s="188" t="s">
        <v>2694</v>
      </c>
      <c r="H3257" s="188" t="s">
        <v>2400</v>
      </c>
    </row>
    <row r="3258" spans="2:8">
      <c r="B3258" s="143" t="s">
        <v>2917</v>
      </c>
      <c r="C3258" s="143" t="s">
        <v>2398</v>
      </c>
      <c r="D3258" s="144" t="s">
        <v>2494</v>
      </c>
      <c r="E3258" s="147" t="s">
        <v>2496</v>
      </c>
      <c r="F3258" s="148">
        <f>SUM(F3256:F3257)</f>
        <v>47569</v>
      </c>
      <c r="G3258" s="188"/>
      <c r="H3258" s="188"/>
    </row>
    <row r="3259" spans="2:8">
      <c r="B3259" s="138"/>
      <c r="C3259" s="138"/>
      <c r="D3259" s="139"/>
      <c r="E3259" s="140" t="s">
        <v>2600</v>
      </c>
      <c r="F3259" s="20"/>
      <c r="G3259" s="188"/>
      <c r="H3259" s="188"/>
    </row>
    <row r="3260" spans="2:8">
      <c r="B3260" s="143" t="s">
        <v>2917</v>
      </c>
      <c r="C3260" s="143" t="s">
        <v>2398</v>
      </c>
      <c r="D3260" s="161" t="s">
        <v>2852</v>
      </c>
      <c r="E3260" s="250" t="s">
        <v>2918</v>
      </c>
      <c r="F3260" s="20">
        <v>182317</v>
      </c>
      <c r="G3260" s="188" t="s">
        <v>2694</v>
      </c>
      <c r="H3260" s="188" t="s">
        <v>2400</v>
      </c>
    </row>
    <row r="3261" spans="2:8">
      <c r="B3261" s="150" t="s">
        <v>2917</v>
      </c>
      <c r="C3261" s="150" t="s">
        <v>2398</v>
      </c>
      <c r="D3261" s="168" t="s">
        <v>2852</v>
      </c>
      <c r="E3261" s="152" t="s">
        <v>2919</v>
      </c>
      <c r="F3261" s="169">
        <f>SUM(F3259:F3260)</f>
        <v>182317</v>
      </c>
      <c r="G3261" s="189"/>
      <c r="H3261" s="189"/>
    </row>
    <row r="3262" spans="2:8" ht="11.7" thickBot="1">
      <c r="B3262" s="154" t="s">
        <v>2895</v>
      </c>
      <c r="C3262" s="154" t="s">
        <v>2896</v>
      </c>
      <c r="D3262" s="155" t="s">
        <v>2920</v>
      </c>
      <c r="E3262" s="156" t="s">
        <v>2921</v>
      </c>
      <c r="F3262" s="157">
        <f>+F3255+F3258+F3261</f>
        <v>230886</v>
      </c>
      <c r="G3262" s="242"/>
      <c r="H3262" s="242"/>
    </row>
    <row r="3263" spans="2:8">
      <c r="B3263" s="171"/>
      <c r="C3263" s="171"/>
      <c r="D3263" s="172"/>
      <c r="E3263" s="173"/>
      <c r="F3263" s="249"/>
      <c r="G3263" s="171"/>
      <c r="H3263" s="171"/>
    </row>
    <row r="3264" spans="2:8">
      <c r="B3264" s="251" t="s">
        <v>2922</v>
      </c>
      <c r="C3264" s="251" t="s">
        <v>2517</v>
      </c>
      <c r="D3264" s="252"/>
      <c r="E3264" s="253" t="s">
        <v>2923</v>
      </c>
      <c r="F3264" s="254">
        <f>F3262+F3251+F3231+F3223</f>
        <v>3146280</v>
      </c>
      <c r="G3264" s="255"/>
      <c r="H3264" s="255"/>
    </row>
    <row r="3265" spans="2:8">
      <c r="B3265" s="256" t="s">
        <v>2924</v>
      </c>
      <c r="C3265" s="257"/>
      <c r="D3265" s="258"/>
      <c r="E3265" s="259"/>
      <c r="F3265" s="260"/>
      <c r="G3265" s="257"/>
      <c r="H3265" s="257"/>
    </row>
    <row r="3266" spans="2:8">
      <c r="B3266" s="261" t="s">
        <v>2925</v>
      </c>
      <c r="C3266" s="261"/>
      <c r="D3266" s="262"/>
      <c r="E3266" s="263" t="s">
        <v>2926</v>
      </c>
      <c r="F3266" s="264">
        <f>+F3264</f>
        <v>3146280</v>
      </c>
      <c r="G3266" s="265"/>
      <c r="H3266" s="265"/>
    </row>
    <row r="3267" spans="2:8">
      <c r="B3267" s="266" t="s">
        <v>2927</v>
      </c>
      <c r="C3267" s="266"/>
      <c r="D3267" s="267"/>
      <c r="E3267" s="268"/>
      <c r="F3267" s="269"/>
      <c r="G3267" s="270"/>
      <c r="H3267" s="270"/>
    </row>
    <row r="3268" spans="2:8" ht="11.7" thickBot="1">
      <c r="B3268" s="242"/>
      <c r="C3268" s="242"/>
      <c r="D3268" s="271"/>
      <c r="E3268" s="156"/>
      <c r="F3268" s="29"/>
      <c r="G3268" s="242"/>
      <c r="H3268" s="242"/>
    </row>
    <row r="3269" spans="2:8">
      <c r="B3269" s="138"/>
      <c r="C3269" s="138"/>
      <c r="D3269" s="139"/>
      <c r="E3269" s="140" t="s">
        <v>2600</v>
      </c>
      <c r="F3269" s="67"/>
      <c r="G3269" s="188"/>
      <c r="H3269" s="188"/>
    </row>
    <row r="3270" spans="2:8">
      <c r="B3270" s="150" t="s">
        <v>2928</v>
      </c>
      <c r="C3270" s="150" t="s">
        <v>2398</v>
      </c>
      <c r="D3270" s="151" t="s">
        <v>2602</v>
      </c>
      <c r="E3270" s="272" t="s">
        <v>2603</v>
      </c>
      <c r="F3270" s="25">
        <v>-1</v>
      </c>
      <c r="G3270" s="273"/>
      <c r="H3270" s="273"/>
    </row>
    <row r="3271" spans="2:8" ht="11.7" thickBot="1">
      <c r="B3271" s="154" t="s">
        <v>2895</v>
      </c>
      <c r="C3271" s="154" t="s">
        <v>2929</v>
      </c>
      <c r="D3271" s="155" t="s">
        <v>2930</v>
      </c>
      <c r="E3271" s="156" t="s">
        <v>2363</v>
      </c>
      <c r="F3271" s="157">
        <f>F3270</f>
        <v>-1</v>
      </c>
      <c r="G3271" s="242"/>
      <c r="H3271" s="242"/>
    </row>
    <row r="3272" spans="2:8" ht="11.7" thickBot="1">
      <c r="B3272" s="245"/>
      <c r="C3272" s="245"/>
      <c r="D3272" s="246"/>
      <c r="E3272" s="247"/>
      <c r="F3272" s="64"/>
      <c r="G3272" s="245"/>
      <c r="H3272" s="245"/>
    </row>
    <row r="3273" spans="2:8">
      <c r="B3273" s="138"/>
      <c r="C3273" s="138"/>
      <c r="D3273" s="139"/>
      <c r="E3273" s="140" t="s">
        <v>2600</v>
      </c>
      <c r="F3273" s="20"/>
      <c r="G3273" s="188"/>
      <c r="H3273" s="188"/>
    </row>
    <row r="3274" spans="2:8">
      <c r="B3274" s="143" t="s">
        <v>2931</v>
      </c>
      <c r="C3274" s="143" t="s">
        <v>2398</v>
      </c>
      <c r="D3274" s="144" t="s">
        <v>2602</v>
      </c>
      <c r="E3274" s="145" t="s">
        <v>2604</v>
      </c>
      <c r="F3274" s="20">
        <v>-1</v>
      </c>
      <c r="G3274" s="274"/>
      <c r="H3274" s="274"/>
    </row>
    <row r="3275" spans="2:8">
      <c r="B3275" s="150" t="s">
        <v>2931</v>
      </c>
      <c r="C3275" s="150" t="s">
        <v>2398</v>
      </c>
      <c r="D3275" s="151" t="s">
        <v>2602</v>
      </c>
      <c r="E3275" s="152" t="s">
        <v>2605</v>
      </c>
      <c r="F3275" s="169">
        <f>SUM(F3273:F3274)</f>
        <v>-1</v>
      </c>
      <c r="G3275" s="189"/>
      <c r="H3275" s="189"/>
    </row>
    <row r="3276" spans="2:8" ht="11.7" thickBot="1">
      <c r="B3276" s="154" t="s">
        <v>2895</v>
      </c>
      <c r="C3276" s="154" t="s">
        <v>2929</v>
      </c>
      <c r="D3276" s="155" t="s">
        <v>2932</v>
      </c>
      <c r="E3276" s="156" t="s">
        <v>2370</v>
      </c>
      <c r="F3276" s="157">
        <f>F3275</f>
        <v>-1</v>
      </c>
      <c r="G3276" s="242"/>
      <c r="H3276" s="242"/>
    </row>
    <row r="3277" spans="2:8">
      <c r="B3277" s="171"/>
      <c r="C3277" s="171"/>
      <c r="D3277" s="172"/>
      <c r="E3277" s="173"/>
      <c r="F3277" s="174"/>
      <c r="G3277" s="171"/>
      <c r="H3277" s="171"/>
    </row>
    <row r="3278" spans="2:8">
      <c r="B3278" s="256" t="s">
        <v>2933</v>
      </c>
      <c r="C3278" s="256"/>
      <c r="D3278" s="275"/>
      <c r="E3278" s="276" t="s">
        <v>2934</v>
      </c>
      <c r="F3278" s="277">
        <f>+F3271+F3276</f>
        <v>-2</v>
      </c>
      <c r="G3278" s="257"/>
      <c r="H3278" s="257"/>
    </row>
    <row r="3279" spans="2:8">
      <c r="B3279" s="256" t="s">
        <v>2924</v>
      </c>
      <c r="C3279" s="256"/>
      <c r="D3279" s="275"/>
      <c r="E3279" s="278"/>
      <c r="F3279" s="260"/>
      <c r="G3279" s="257"/>
      <c r="H3279" s="257"/>
    </row>
    <row r="3280" spans="2:8">
      <c r="B3280" s="279" t="s">
        <v>2935</v>
      </c>
      <c r="C3280" s="279"/>
      <c r="D3280" s="280"/>
      <c r="E3280" s="281" t="s">
        <v>2936</v>
      </c>
      <c r="F3280" s="282">
        <f>F3278</f>
        <v>-2</v>
      </c>
      <c r="G3280" s="283"/>
      <c r="H3280" s="283"/>
    </row>
    <row r="3281" spans="2:8">
      <c r="B3281" s="261" t="s">
        <v>2927</v>
      </c>
      <c r="C3281" s="265"/>
      <c r="D3281" s="284"/>
      <c r="E3281" s="285"/>
      <c r="F3281" s="286"/>
      <c r="G3281" s="265"/>
      <c r="H3281" s="265"/>
    </row>
    <row r="3282" spans="2:8" ht="11.7" thickBot="1">
      <c r="B3282" s="171"/>
      <c r="C3282" s="171"/>
      <c r="D3282" s="172"/>
      <c r="E3282" s="287"/>
      <c r="F3282" s="249"/>
      <c r="G3282" s="171"/>
      <c r="H3282" s="171"/>
    </row>
    <row r="3283" spans="2:8">
      <c r="B3283" s="177"/>
      <c r="C3283" s="177"/>
      <c r="D3283" s="178"/>
      <c r="E3283" s="179" t="s">
        <v>2600</v>
      </c>
      <c r="F3283" s="185"/>
      <c r="G3283" s="244"/>
      <c r="H3283" s="244"/>
    </row>
    <row r="3284" spans="2:8">
      <c r="B3284" s="143" t="s">
        <v>2937</v>
      </c>
      <c r="C3284" s="143" t="s">
        <v>2398</v>
      </c>
      <c r="D3284" s="144" t="s">
        <v>2829</v>
      </c>
      <c r="E3284" s="145" t="s">
        <v>2938</v>
      </c>
      <c r="F3284" s="20">
        <v>53941</v>
      </c>
      <c r="G3284" s="188" t="s">
        <v>2713</v>
      </c>
      <c r="H3284" s="188" t="s">
        <v>2400</v>
      </c>
    </row>
    <row r="3285" spans="2:8">
      <c r="B3285" s="143" t="s">
        <v>2937</v>
      </c>
      <c r="C3285" s="143" t="s">
        <v>2398</v>
      </c>
      <c r="D3285" s="144" t="s">
        <v>2829</v>
      </c>
      <c r="E3285" s="147" t="s">
        <v>2939</v>
      </c>
      <c r="F3285" s="162">
        <f>SUM(F3283:F3284)</f>
        <v>53941</v>
      </c>
      <c r="G3285" s="188"/>
      <c r="H3285" s="188"/>
    </row>
    <row r="3286" spans="2:8">
      <c r="B3286" s="138"/>
      <c r="C3286" s="138"/>
      <c r="D3286" s="139"/>
      <c r="E3286" s="140" t="s">
        <v>2600</v>
      </c>
      <c r="F3286" s="20"/>
      <c r="G3286" s="188"/>
      <c r="H3286" s="188"/>
    </row>
    <row r="3287" spans="2:8">
      <c r="B3287" s="143" t="s">
        <v>2937</v>
      </c>
      <c r="C3287" s="143" t="s">
        <v>2398</v>
      </c>
      <c r="D3287" s="144" t="s">
        <v>2940</v>
      </c>
      <c r="E3287" s="145" t="s">
        <v>2941</v>
      </c>
      <c r="F3287" s="20">
        <v>9380</v>
      </c>
      <c r="G3287" s="188" t="s">
        <v>2713</v>
      </c>
      <c r="H3287" s="188" t="s">
        <v>2400</v>
      </c>
    </row>
    <row r="3288" spans="2:8">
      <c r="B3288" s="150" t="s">
        <v>2937</v>
      </c>
      <c r="C3288" s="150" t="s">
        <v>2398</v>
      </c>
      <c r="D3288" s="168" t="s">
        <v>2940</v>
      </c>
      <c r="E3288" s="152" t="s">
        <v>2942</v>
      </c>
      <c r="F3288" s="248">
        <f>SUM(F3286:F3287)</f>
        <v>9380</v>
      </c>
      <c r="G3288" s="189"/>
      <c r="H3288" s="189"/>
    </row>
    <row r="3289" spans="2:8" ht="11.7" thickBot="1">
      <c r="B3289" s="154" t="s">
        <v>2895</v>
      </c>
      <c r="C3289" s="154" t="s">
        <v>2943</v>
      </c>
      <c r="D3289" s="155" t="s">
        <v>2944</v>
      </c>
      <c r="E3289" s="156" t="s">
        <v>2945</v>
      </c>
      <c r="F3289" s="157">
        <f>F3285+F3288</f>
        <v>63321</v>
      </c>
      <c r="G3289" s="242"/>
      <c r="H3289" s="242"/>
    </row>
    <row r="3290" spans="2:8" ht="11.7" thickBot="1">
      <c r="B3290" s="288"/>
      <c r="C3290" s="288"/>
      <c r="D3290" s="289"/>
      <c r="E3290" s="173"/>
      <c r="F3290" s="174"/>
      <c r="G3290" s="171"/>
      <c r="H3290" s="171"/>
    </row>
    <row r="3291" spans="2:8">
      <c r="B3291" s="163"/>
      <c r="C3291" s="163"/>
      <c r="D3291" s="164"/>
      <c r="E3291" s="165" t="s">
        <v>2600</v>
      </c>
      <c r="F3291" s="35"/>
      <c r="G3291" s="207"/>
      <c r="H3291" s="207"/>
    </row>
    <row r="3292" spans="2:8">
      <c r="B3292" s="143" t="s">
        <v>2699</v>
      </c>
      <c r="C3292" s="143" t="s">
        <v>2398</v>
      </c>
      <c r="D3292" s="144" t="s">
        <v>2711</v>
      </c>
      <c r="E3292" s="145" t="s">
        <v>2429</v>
      </c>
      <c r="F3292" s="20">
        <v>33000</v>
      </c>
      <c r="G3292" s="188" t="s">
        <v>2698</v>
      </c>
      <c r="H3292" s="188" t="s">
        <v>2400</v>
      </c>
    </row>
    <row r="3293" spans="2:8">
      <c r="B3293" s="143" t="s">
        <v>2699</v>
      </c>
      <c r="C3293" s="143" t="s">
        <v>2398</v>
      </c>
      <c r="D3293" s="144" t="s">
        <v>2711</v>
      </c>
      <c r="E3293" s="147" t="s">
        <v>2946</v>
      </c>
      <c r="F3293" s="162">
        <f>SUM(F3291:F3292)</f>
        <v>33000</v>
      </c>
      <c r="G3293" s="188"/>
      <c r="H3293" s="188"/>
    </row>
    <row r="3294" spans="2:8">
      <c r="B3294" s="138"/>
      <c r="C3294" s="138"/>
      <c r="D3294" s="139"/>
      <c r="E3294" s="140" t="s">
        <v>2947</v>
      </c>
      <c r="F3294" s="20"/>
      <c r="G3294" s="188"/>
      <c r="H3294" s="188"/>
    </row>
    <row r="3295" spans="2:8">
      <c r="B3295" s="143" t="s">
        <v>2699</v>
      </c>
      <c r="C3295" s="143" t="s">
        <v>2948</v>
      </c>
      <c r="D3295" s="144" t="s">
        <v>2696</v>
      </c>
      <c r="E3295" s="145" t="s">
        <v>2429</v>
      </c>
      <c r="F3295" s="20">
        <f>4*42*365*1.02</f>
        <v>62546.400000000001</v>
      </c>
      <c r="G3295" s="188" t="s">
        <v>2698</v>
      </c>
      <c r="H3295" s="188" t="s">
        <v>2949</v>
      </c>
    </row>
    <row r="3296" spans="2:8">
      <c r="B3296" s="150" t="s">
        <v>2699</v>
      </c>
      <c r="C3296" s="150" t="s">
        <v>2948</v>
      </c>
      <c r="D3296" s="151" t="s">
        <v>2696</v>
      </c>
      <c r="E3296" s="152" t="s">
        <v>2946</v>
      </c>
      <c r="F3296" s="248">
        <f>SUM(F3294:F3295)</f>
        <v>62546.400000000001</v>
      </c>
      <c r="G3296" s="189"/>
      <c r="H3296" s="189"/>
    </row>
    <row r="3297" spans="2:8" ht="11.7" thickBot="1">
      <c r="B3297" s="154" t="s">
        <v>2895</v>
      </c>
      <c r="C3297" s="154" t="s">
        <v>2943</v>
      </c>
      <c r="D3297" s="155" t="s">
        <v>2950</v>
      </c>
      <c r="E3297" s="156" t="s">
        <v>2947</v>
      </c>
      <c r="F3297" s="157">
        <f>F3293+F3296</f>
        <v>95546.4</v>
      </c>
      <c r="G3297" s="242"/>
      <c r="H3297" s="242"/>
    </row>
    <row r="3298" spans="2:8">
      <c r="B3298" s="171"/>
      <c r="C3298" s="171"/>
      <c r="D3298" s="172"/>
      <c r="E3298" s="290" t="s">
        <v>2951</v>
      </c>
      <c r="F3298" s="249"/>
      <c r="G3298" s="171"/>
      <c r="H3298" s="171"/>
    </row>
    <row r="3299" spans="2:8">
      <c r="B3299" s="171"/>
      <c r="C3299" s="171"/>
      <c r="D3299" s="172"/>
      <c r="E3299" s="291" t="s">
        <v>2952</v>
      </c>
      <c r="F3299" s="174"/>
      <c r="G3299" s="171"/>
      <c r="H3299" s="171"/>
    </row>
    <row r="3300" spans="2:8" ht="11.7" thickBot="1">
      <c r="B3300" s="171"/>
      <c r="C3300" s="171"/>
      <c r="D3300" s="172"/>
      <c r="E3300" s="292" t="s">
        <v>2953</v>
      </c>
      <c r="F3300" s="174"/>
      <c r="G3300" s="171"/>
      <c r="H3300" s="171"/>
    </row>
    <row r="3301" spans="2:8">
      <c r="B3301" s="177"/>
      <c r="C3301" s="177"/>
      <c r="D3301" s="178"/>
      <c r="E3301" s="179" t="s">
        <v>2600</v>
      </c>
      <c r="F3301" s="185"/>
      <c r="G3301" s="244"/>
      <c r="H3301" s="244"/>
    </row>
    <row r="3302" spans="2:8">
      <c r="B3302" s="143" t="s">
        <v>2701</v>
      </c>
      <c r="C3302" s="143" t="s">
        <v>2398</v>
      </c>
      <c r="D3302" s="144" t="s">
        <v>2696</v>
      </c>
      <c r="E3302" s="145" t="s">
        <v>2429</v>
      </c>
      <c r="F3302" s="67">
        <f>5.97*194*365*1.02</f>
        <v>431190.41400000005</v>
      </c>
      <c r="G3302" s="188" t="s">
        <v>2698</v>
      </c>
      <c r="H3302" s="188" t="s">
        <v>2400</v>
      </c>
    </row>
    <row r="3303" spans="2:8">
      <c r="B3303" s="150" t="s">
        <v>2701</v>
      </c>
      <c r="C3303" s="150" t="s">
        <v>2398</v>
      </c>
      <c r="D3303" s="151" t="s">
        <v>2696</v>
      </c>
      <c r="E3303" s="152" t="s">
        <v>2946</v>
      </c>
      <c r="F3303" s="248">
        <f>SUM(F3301:F3302)</f>
        <v>431190.41400000005</v>
      </c>
      <c r="G3303" s="189"/>
      <c r="H3303" s="189"/>
    </row>
    <row r="3304" spans="2:8" ht="11.7" thickBot="1">
      <c r="B3304" s="154" t="s">
        <v>2895</v>
      </c>
      <c r="C3304" s="154" t="s">
        <v>2943</v>
      </c>
      <c r="D3304" s="155" t="s">
        <v>2954</v>
      </c>
      <c r="E3304" s="156" t="s">
        <v>2955</v>
      </c>
      <c r="F3304" s="157">
        <f>F3303</f>
        <v>431190.41400000005</v>
      </c>
      <c r="G3304" s="242"/>
      <c r="H3304" s="242"/>
    </row>
    <row r="3305" spans="2:8">
      <c r="B3305" s="171"/>
      <c r="C3305" s="171"/>
      <c r="D3305" s="172"/>
      <c r="E3305" s="291" t="s">
        <v>2956</v>
      </c>
      <c r="F3305" s="293"/>
      <c r="G3305" s="171"/>
      <c r="H3305" s="171"/>
    </row>
    <row r="3306" spans="2:8">
      <c r="B3306" s="171"/>
      <c r="C3306" s="171"/>
      <c r="D3306" s="172"/>
      <c r="E3306" s="291" t="s">
        <v>2957</v>
      </c>
      <c r="F3306" s="293"/>
      <c r="G3306" s="171"/>
      <c r="H3306" s="171"/>
    </row>
    <row r="3307" spans="2:8" ht="11.7" thickBot="1">
      <c r="B3307" s="171"/>
      <c r="C3307" s="171"/>
      <c r="D3307" s="172"/>
      <c r="E3307" s="292" t="s">
        <v>2958</v>
      </c>
      <c r="F3307" s="293"/>
      <c r="G3307" s="171"/>
      <c r="H3307" s="171"/>
    </row>
    <row r="3308" spans="2:8">
      <c r="B3308" s="177"/>
      <c r="C3308" s="177"/>
      <c r="D3308" s="178"/>
      <c r="E3308" s="179" t="s">
        <v>2600</v>
      </c>
      <c r="F3308" s="185"/>
      <c r="G3308" s="244"/>
      <c r="H3308" s="244"/>
    </row>
    <row r="3309" spans="2:8">
      <c r="B3309" s="143" t="s">
        <v>2959</v>
      </c>
      <c r="C3309" s="143" t="s">
        <v>2398</v>
      </c>
      <c r="D3309" s="144" t="s">
        <v>2711</v>
      </c>
      <c r="E3309" s="294" t="s">
        <v>2912</v>
      </c>
      <c r="F3309" s="295">
        <v>15000</v>
      </c>
      <c r="G3309" s="188" t="s">
        <v>2698</v>
      </c>
      <c r="H3309" s="188" t="s">
        <v>2400</v>
      </c>
    </row>
    <row r="3310" spans="2:8">
      <c r="B3310" s="150" t="s">
        <v>2959</v>
      </c>
      <c r="C3310" s="150" t="s">
        <v>2398</v>
      </c>
      <c r="D3310" s="151" t="s">
        <v>2711</v>
      </c>
      <c r="E3310" s="152" t="s">
        <v>2946</v>
      </c>
      <c r="F3310" s="248">
        <f>SUM(F3308:F3309)</f>
        <v>15000</v>
      </c>
      <c r="G3310" s="189"/>
      <c r="H3310" s="189"/>
    </row>
    <row r="3311" spans="2:8" ht="11.7" thickBot="1">
      <c r="B3311" s="154" t="s">
        <v>2895</v>
      </c>
      <c r="C3311" s="154" t="s">
        <v>2943</v>
      </c>
      <c r="D3311" s="155" t="s">
        <v>2960</v>
      </c>
      <c r="E3311" s="156" t="s">
        <v>2961</v>
      </c>
      <c r="F3311" s="157">
        <f>F3310</f>
        <v>15000</v>
      </c>
      <c r="G3311" s="242"/>
      <c r="H3311" s="242"/>
    </row>
    <row r="3312" spans="2:8" ht="11.7" thickBot="1">
      <c r="B3312" s="288"/>
      <c r="C3312" s="288"/>
      <c r="D3312" s="289"/>
      <c r="E3312" s="173"/>
      <c r="F3312" s="249"/>
      <c r="G3312" s="171"/>
      <c r="H3312" s="171"/>
    </row>
    <row r="3313" spans="2:8">
      <c r="B3313" s="177"/>
      <c r="C3313" s="177"/>
      <c r="D3313" s="178"/>
      <c r="E3313" s="179" t="s">
        <v>2600</v>
      </c>
      <c r="F3313" s="185"/>
      <c r="G3313" s="244"/>
      <c r="H3313" s="244"/>
    </row>
    <row r="3314" spans="2:8">
      <c r="B3314" s="143" t="s">
        <v>2962</v>
      </c>
      <c r="C3314" s="143" t="s">
        <v>2398</v>
      </c>
      <c r="D3314" s="144" t="s">
        <v>2860</v>
      </c>
      <c r="E3314" s="145" t="s">
        <v>2963</v>
      </c>
      <c r="F3314" s="20">
        <v>145930</v>
      </c>
      <c r="G3314" s="188" t="s">
        <v>2828</v>
      </c>
      <c r="H3314" s="188" t="s">
        <v>2400</v>
      </c>
    </row>
    <row r="3315" spans="2:8">
      <c r="B3315" s="143" t="s">
        <v>2962</v>
      </c>
      <c r="C3315" s="143" t="s">
        <v>2398</v>
      </c>
      <c r="D3315" s="144" t="s">
        <v>2860</v>
      </c>
      <c r="E3315" s="147" t="s">
        <v>2964</v>
      </c>
      <c r="F3315" s="162">
        <f>SUM(F3313:F3314)</f>
        <v>145930</v>
      </c>
      <c r="G3315" s="188"/>
      <c r="H3315" s="188"/>
    </row>
    <row r="3316" spans="2:8">
      <c r="B3316" s="138"/>
      <c r="C3316" s="138"/>
      <c r="D3316" s="139"/>
      <c r="E3316" s="140" t="s">
        <v>2600</v>
      </c>
      <c r="F3316" s="67"/>
      <c r="G3316" s="188"/>
      <c r="H3316" s="188"/>
    </row>
    <row r="3317" spans="2:8">
      <c r="B3317" s="143" t="s">
        <v>2962</v>
      </c>
      <c r="C3317" s="143" t="s">
        <v>2398</v>
      </c>
      <c r="D3317" s="161" t="s">
        <v>2711</v>
      </c>
      <c r="E3317" s="145" t="s">
        <v>2963</v>
      </c>
      <c r="F3317" s="20">
        <v>42510</v>
      </c>
      <c r="G3317" s="188" t="s">
        <v>2828</v>
      </c>
      <c r="H3317" s="188" t="s">
        <v>2400</v>
      </c>
    </row>
    <row r="3318" spans="2:8">
      <c r="B3318" s="189" t="s">
        <v>2962</v>
      </c>
      <c r="C3318" s="189" t="s">
        <v>2398</v>
      </c>
      <c r="D3318" s="296" t="s">
        <v>2711</v>
      </c>
      <c r="E3318" s="152" t="s">
        <v>2946</v>
      </c>
      <c r="F3318" s="181">
        <f>SUM(F3317)</f>
        <v>42510</v>
      </c>
      <c r="G3318" s="189"/>
      <c r="H3318" s="189"/>
    </row>
    <row r="3319" spans="2:8" ht="11.7" thickBot="1">
      <c r="B3319" s="154" t="s">
        <v>2895</v>
      </c>
      <c r="C3319" s="154" t="s">
        <v>2943</v>
      </c>
      <c r="D3319" s="155" t="s">
        <v>2965</v>
      </c>
      <c r="E3319" s="156" t="s">
        <v>2966</v>
      </c>
      <c r="F3319" s="157">
        <f>F3315+F3318</f>
        <v>188440</v>
      </c>
      <c r="G3319" s="242"/>
      <c r="H3319" s="242"/>
    </row>
    <row r="3320" spans="2:8" ht="11.7" thickBot="1">
      <c r="B3320" s="171"/>
      <c r="C3320" s="171"/>
      <c r="D3320" s="172"/>
      <c r="E3320" s="173"/>
      <c r="F3320" s="174"/>
      <c r="G3320" s="171"/>
      <c r="H3320" s="171"/>
    </row>
    <row r="3321" spans="2:8">
      <c r="B3321" s="177"/>
      <c r="C3321" s="177"/>
      <c r="D3321" s="297"/>
      <c r="E3321" s="179" t="s">
        <v>2600</v>
      </c>
      <c r="F3321" s="35"/>
      <c r="G3321" s="244"/>
      <c r="H3321" s="244"/>
    </row>
    <row r="3322" spans="2:8">
      <c r="B3322" s="143" t="s">
        <v>2704</v>
      </c>
      <c r="C3322" s="143" t="s">
        <v>2398</v>
      </c>
      <c r="D3322" s="161" t="s">
        <v>2826</v>
      </c>
      <c r="E3322" s="145" t="s">
        <v>2967</v>
      </c>
      <c r="F3322" s="20">
        <f>43328*1.1</f>
        <v>47660.800000000003</v>
      </c>
      <c r="G3322" s="188" t="s">
        <v>2828</v>
      </c>
      <c r="H3322" s="188" t="s">
        <v>2400</v>
      </c>
    </row>
    <row r="3323" spans="2:8">
      <c r="B3323" s="143" t="s">
        <v>2704</v>
      </c>
      <c r="C3323" s="143" t="s">
        <v>2398</v>
      </c>
      <c r="D3323" s="161" t="s">
        <v>2826</v>
      </c>
      <c r="E3323" s="147" t="s">
        <v>2968</v>
      </c>
      <c r="F3323" s="162">
        <f>SUM(F3321:F3322)</f>
        <v>47660.800000000003</v>
      </c>
      <c r="G3323" s="188"/>
      <c r="H3323" s="188"/>
    </row>
    <row r="3324" spans="2:8">
      <c r="B3324" s="138"/>
      <c r="C3324" s="138"/>
      <c r="D3324" s="139"/>
      <c r="E3324" s="140" t="s">
        <v>2969</v>
      </c>
      <c r="F3324" s="67"/>
      <c r="G3324" s="188"/>
      <c r="H3324" s="188"/>
    </row>
    <row r="3325" spans="2:8">
      <c r="B3325" s="298" t="s">
        <v>2704</v>
      </c>
      <c r="C3325" s="298" t="s">
        <v>2970</v>
      </c>
      <c r="D3325" s="299" t="s">
        <v>2301</v>
      </c>
      <c r="E3325" s="300" t="s">
        <v>2912</v>
      </c>
      <c r="F3325" s="20">
        <v>7000</v>
      </c>
      <c r="G3325" s="86" t="s">
        <v>2706</v>
      </c>
      <c r="H3325" s="86" t="s">
        <v>2971</v>
      </c>
    </row>
    <row r="3326" spans="2:8">
      <c r="B3326" s="150" t="s">
        <v>2704</v>
      </c>
      <c r="C3326" s="150" t="s">
        <v>2970</v>
      </c>
      <c r="D3326" s="151" t="s">
        <v>2301</v>
      </c>
      <c r="E3326" s="152" t="s">
        <v>2901</v>
      </c>
      <c r="F3326" s="248">
        <f>SUM(F3324:F3325)</f>
        <v>7000</v>
      </c>
      <c r="G3326" s="189"/>
      <c r="H3326" s="189"/>
    </row>
    <row r="3327" spans="2:8" ht="11.7" thickBot="1">
      <c r="B3327" s="154" t="s">
        <v>2895</v>
      </c>
      <c r="C3327" s="154" t="s">
        <v>2943</v>
      </c>
      <c r="D3327" s="155" t="s">
        <v>2972</v>
      </c>
      <c r="E3327" s="156" t="s">
        <v>2973</v>
      </c>
      <c r="F3327" s="157">
        <f>+F3326+F3323</f>
        <v>54660.800000000003</v>
      </c>
      <c r="G3327" s="242"/>
      <c r="H3327" s="242"/>
    </row>
    <row r="3328" spans="2:8" ht="11.7" thickBot="1">
      <c r="B3328" s="171"/>
      <c r="C3328" s="171"/>
      <c r="D3328" s="172"/>
      <c r="E3328" s="173"/>
      <c r="F3328" s="249"/>
      <c r="G3328" s="171"/>
      <c r="H3328" s="171"/>
    </row>
    <row r="3329" spans="2:8">
      <c r="B3329" s="177"/>
      <c r="C3329" s="177"/>
      <c r="D3329" s="178"/>
      <c r="E3329" s="179" t="s">
        <v>2600</v>
      </c>
      <c r="F3329" s="185"/>
      <c r="G3329" s="244"/>
      <c r="H3329" s="244"/>
    </row>
    <row r="3330" spans="2:8">
      <c r="B3330" s="143" t="s">
        <v>2974</v>
      </c>
      <c r="C3330" s="143" t="s">
        <v>2398</v>
      </c>
      <c r="D3330" s="144" t="s">
        <v>2975</v>
      </c>
      <c r="E3330" s="145" t="s">
        <v>2976</v>
      </c>
      <c r="F3330" s="67">
        <f>2*365*310</f>
        <v>226300</v>
      </c>
      <c r="G3330" s="188" t="s">
        <v>2977</v>
      </c>
      <c r="H3330" s="188" t="s">
        <v>2400</v>
      </c>
    </row>
    <row r="3331" spans="2:8">
      <c r="B3331" s="150" t="s">
        <v>2974</v>
      </c>
      <c r="C3331" s="150" t="s">
        <v>2398</v>
      </c>
      <c r="D3331" s="151" t="s">
        <v>2975</v>
      </c>
      <c r="E3331" s="152" t="s">
        <v>2946</v>
      </c>
      <c r="F3331" s="248">
        <f>SUM(F3329:F3330)</f>
        <v>226300</v>
      </c>
      <c r="G3331" s="189"/>
      <c r="H3331" s="189"/>
    </row>
    <row r="3332" spans="2:8" ht="11.7" thickBot="1">
      <c r="B3332" s="154" t="s">
        <v>2895</v>
      </c>
      <c r="C3332" s="154" t="s">
        <v>2943</v>
      </c>
      <c r="D3332" s="155" t="s">
        <v>2978</v>
      </c>
      <c r="E3332" s="156" t="s">
        <v>2979</v>
      </c>
      <c r="F3332" s="157">
        <f>F3331</f>
        <v>226300</v>
      </c>
      <c r="G3332" s="242"/>
      <c r="H3332" s="242"/>
    </row>
    <row r="3333" spans="2:8">
      <c r="B3333" s="171"/>
      <c r="C3333" s="171"/>
      <c r="D3333" s="172"/>
      <c r="E3333" s="290" t="s">
        <v>2980</v>
      </c>
      <c r="F3333" s="301"/>
      <c r="G3333" s="171"/>
      <c r="H3333" s="171"/>
    </row>
    <row r="3334" spans="2:8">
      <c r="B3334" s="188"/>
      <c r="C3334" s="188"/>
      <c r="D3334" s="302"/>
      <c r="E3334" s="291" t="s">
        <v>2981</v>
      </c>
      <c r="F3334" s="293"/>
      <c r="G3334" s="171"/>
      <c r="H3334" s="171"/>
    </row>
    <row r="3335" spans="2:8" ht="11.7" thickBot="1">
      <c r="B3335" s="188"/>
      <c r="C3335" s="188"/>
      <c r="D3335" s="302"/>
      <c r="E3335" s="292" t="s">
        <v>2982</v>
      </c>
      <c r="F3335" s="293"/>
      <c r="G3335" s="171"/>
      <c r="H3335" s="171"/>
    </row>
    <row r="3336" spans="2:8">
      <c r="B3336" s="177"/>
      <c r="C3336" s="177"/>
      <c r="D3336" s="178"/>
      <c r="E3336" s="179" t="s">
        <v>2600</v>
      </c>
      <c r="F3336" s="35"/>
      <c r="G3336" s="244"/>
      <c r="H3336" s="244"/>
    </row>
    <row r="3337" spans="2:8">
      <c r="B3337" s="143" t="s">
        <v>2983</v>
      </c>
      <c r="C3337" s="143" t="s">
        <v>2398</v>
      </c>
      <c r="D3337" s="144" t="s">
        <v>2711</v>
      </c>
      <c r="E3337" s="145" t="s">
        <v>2984</v>
      </c>
      <c r="F3337" s="20">
        <v>452000</v>
      </c>
      <c r="G3337" s="188" t="s">
        <v>2746</v>
      </c>
      <c r="H3337" s="188" t="s">
        <v>2400</v>
      </c>
    </row>
    <row r="3338" spans="2:8">
      <c r="B3338" s="150" t="s">
        <v>2983</v>
      </c>
      <c r="C3338" s="150" t="s">
        <v>2398</v>
      </c>
      <c r="D3338" s="151" t="s">
        <v>2711</v>
      </c>
      <c r="E3338" s="152" t="s">
        <v>2946</v>
      </c>
      <c r="F3338" s="248">
        <f>SUM(F3336:F3337)</f>
        <v>452000</v>
      </c>
      <c r="G3338" s="189"/>
      <c r="H3338" s="189"/>
    </row>
    <row r="3339" spans="2:8" ht="11.7" thickBot="1">
      <c r="B3339" s="154" t="s">
        <v>2895</v>
      </c>
      <c r="C3339" s="154" t="s">
        <v>2943</v>
      </c>
      <c r="D3339" s="155" t="s">
        <v>2985</v>
      </c>
      <c r="E3339" s="303" t="s">
        <v>2986</v>
      </c>
      <c r="F3339" s="157">
        <f>F3338</f>
        <v>452000</v>
      </c>
      <c r="G3339" s="242"/>
      <c r="H3339" s="242"/>
    </row>
    <row r="3340" spans="2:8" ht="11.7" thickBot="1">
      <c r="B3340" s="138"/>
      <c r="C3340" s="138"/>
      <c r="D3340" s="139"/>
      <c r="E3340" s="147"/>
      <c r="F3340" s="249"/>
      <c r="G3340" s="171"/>
      <c r="H3340" s="171"/>
    </row>
    <row r="3341" spans="2:8">
      <c r="B3341" s="177"/>
      <c r="C3341" s="177"/>
      <c r="D3341" s="178"/>
      <c r="E3341" s="179" t="s">
        <v>2600</v>
      </c>
      <c r="F3341" s="35"/>
      <c r="G3341" s="244"/>
      <c r="H3341" s="244"/>
    </row>
    <row r="3342" spans="2:8">
      <c r="B3342" s="143" t="s">
        <v>2987</v>
      </c>
      <c r="C3342" s="143" t="s">
        <v>2398</v>
      </c>
      <c r="D3342" s="144" t="s">
        <v>2988</v>
      </c>
      <c r="E3342" s="294" t="s">
        <v>2984</v>
      </c>
      <c r="F3342" s="20">
        <v>691532</v>
      </c>
      <c r="G3342" s="188" t="s">
        <v>2828</v>
      </c>
      <c r="H3342" s="188" t="s">
        <v>2400</v>
      </c>
    </row>
    <row r="3343" spans="2:8">
      <c r="B3343" s="150" t="s">
        <v>2987</v>
      </c>
      <c r="C3343" s="150" t="s">
        <v>2398</v>
      </c>
      <c r="D3343" s="151" t="s">
        <v>2988</v>
      </c>
      <c r="E3343" s="152" t="s">
        <v>2989</v>
      </c>
      <c r="F3343" s="248">
        <f>SUM(F3341:F3342)</f>
        <v>691532</v>
      </c>
      <c r="G3343" s="189"/>
      <c r="H3343" s="189"/>
    </row>
    <row r="3344" spans="2:8" ht="11.7" thickBot="1">
      <c r="B3344" s="242" t="s">
        <v>2895</v>
      </c>
      <c r="C3344" s="242" t="s">
        <v>2943</v>
      </c>
      <c r="D3344" s="271" t="s">
        <v>2990</v>
      </c>
      <c r="E3344" s="156" t="s">
        <v>2991</v>
      </c>
      <c r="F3344" s="157">
        <f>+F3343</f>
        <v>691532</v>
      </c>
      <c r="G3344" s="242"/>
      <c r="H3344" s="242"/>
    </row>
    <row r="3345" spans="2:8" ht="11.7" thickBot="1">
      <c r="B3345" s="171"/>
      <c r="C3345" s="171"/>
      <c r="D3345" s="172"/>
      <c r="E3345" s="173"/>
      <c r="F3345" s="249"/>
      <c r="G3345" s="171"/>
      <c r="H3345" s="171"/>
    </row>
    <row r="3346" spans="2:8">
      <c r="B3346" s="177"/>
      <c r="C3346" s="177"/>
      <c r="D3346" s="178"/>
      <c r="E3346" s="179" t="s">
        <v>2600</v>
      </c>
      <c r="F3346" s="185"/>
      <c r="G3346" s="244"/>
      <c r="H3346" s="244"/>
    </row>
    <row r="3347" spans="2:8">
      <c r="B3347" s="298" t="s">
        <v>2708</v>
      </c>
      <c r="C3347" s="298" t="s">
        <v>2398</v>
      </c>
      <c r="D3347" s="299" t="s">
        <v>2696</v>
      </c>
      <c r="E3347" s="304" t="s">
        <v>2912</v>
      </c>
      <c r="F3347" s="20">
        <f>11*307*365*1.02</f>
        <v>1257257.1000000001</v>
      </c>
      <c r="G3347" s="86" t="s">
        <v>2698</v>
      </c>
      <c r="H3347" s="86" t="s">
        <v>2400</v>
      </c>
    </row>
    <row r="3348" spans="2:8">
      <c r="B3348" s="150" t="s">
        <v>2708</v>
      </c>
      <c r="C3348" s="150" t="s">
        <v>2398</v>
      </c>
      <c r="D3348" s="151" t="s">
        <v>2696</v>
      </c>
      <c r="E3348" s="152" t="s">
        <v>2946</v>
      </c>
      <c r="F3348" s="248">
        <f>SUM(F3346:F3347)</f>
        <v>1257257.1000000001</v>
      </c>
      <c r="G3348" s="189"/>
      <c r="H3348" s="189"/>
    </row>
    <row r="3349" spans="2:8" ht="11.7" thickBot="1">
      <c r="B3349" s="154" t="s">
        <v>2895</v>
      </c>
      <c r="C3349" s="154" t="s">
        <v>2943</v>
      </c>
      <c r="D3349" s="155" t="s">
        <v>2992</v>
      </c>
      <c r="E3349" s="156" t="s">
        <v>2993</v>
      </c>
      <c r="F3349" s="157">
        <f>F3348</f>
        <v>1257257.1000000001</v>
      </c>
      <c r="G3349" s="242"/>
      <c r="H3349" s="242"/>
    </row>
    <row r="3350" spans="2:8">
      <c r="B3350" s="171"/>
      <c r="C3350" s="171"/>
      <c r="D3350" s="172"/>
      <c r="E3350" s="290" t="s">
        <v>2994</v>
      </c>
      <c r="F3350" s="293"/>
      <c r="G3350" s="171"/>
      <c r="H3350" s="171"/>
    </row>
    <row r="3351" spans="2:8">
      <c r="B3351" s="188"/>
      <c r="C3351" s="188"/>
      <c r="D3351" s="302"/>
      <c r="E3351" s="292" t="s">
        <v>2995</v>
      </c>
      <c r="F3351" s="241"/>
      <c r="G3351" s="188"/>
      <c r="H3351" s="188"/>
    </row>
    <row r="3352" spans="2:8" ht="11.7" thickBot="1">
      <c r="B3352" s="242"/>
      <c r="C3352" s="242"/>
      <c r="D3352" s="271"/>
      <c r="E3352" s="305" t="s">
        <v>2996</v>
      </c>
      <c r="F3352" s="306"/>
      <c r="G3352" s="242"/>
      <c r="H3352" s="242"/>
    </row>
    <row r="3353" spans="2:8">
      <c r="B3353" s="143"/>
      <c r="C3353" s="143"/>
      <c r="D3353" s="144"/>
      <c r="E3353" s="140" t="s">
        <v>2914</v>
      </c>
      <c r="F3353" s="67"/>
      <c r="G3353" s="188"/>
      <c r="H3353" s="188"/>
    </row>
    <row r="3354" spans="2:8">
      <c r="B3354" s="143" t="s">
        <v>2997</v>
      </c>
      <c r="C3354" s="143" t="s">
        <v>2447</v>
      </c>
      <c r="D3354" s="144" t="s">
        <v>2998</v>
      </c>
      <c r="E3354" s="145" t="s">
        <v>2999</v>
      </c>
      <c r="F3354" s="67">
        <v>33310</v>
      </c>
      <c r="G3354" s="188" t="s">
        <v>2706</v>
      </c>
      <c r="H3354" s="188" t="s">
        <v>2400</v>
      </c>
    </row>
    <row r="3355" spans="2:8">
      <c r="B3355" s="143"/>
      <c r="C3355" s="143"/>
      <c r="D3355" s="144"/>
      <c r="E3355" s="147" t="s">
        <v>3000</v>
      </c>
      <c r="F3355" s="162">
        <f>SUM(F3353:F3354)</f>
        <v>33310</v>
      </c>
      <c r="G3355" s="188"/>
      <c r="H3355" s="188"/>
    </row>
    <row r="3356" spans="2:8">
      <c r="B3356" s="138"/>
      <c r="C3356" s="138"/>
      <c r="D3356" s="139"/>
      <c r="E3356" s="140" t="s">
        <v>2914</v>
      </c>
      <c r="F3356" s="67"/>
      <c r="G3356" s="188"/>
      <c r="H3356" s="188"/>
    </row>
    <row r="3357" spans="2:8">
      <c r="B3357" s="298" t="s">
        <v>2997</v>
      </c>
      <c r="C3357" s="298" t="s">
        <v>2447</v>
      </c>
      <c r="D3357" s="299" t="s">
        <v>2711</v>
      </c>
      <c r="E3357" s="294" t="s">
        <v>3001</v>
      </c>
      <c r="F3357" s="20">
        <v>25000</v>
      </c>
      <c r="G3357" s="86" t="s">
        <v>2706</v>
      </c>
      <c r="H3357" s="86" t="s">
        <v>2449</v>
      </c>
    </row>
    <row r="3358" spans="2:8">
      <c r="B3358" s="298" t="s">
        <v>2997</v>
      </c>
      <c r="C3358" s="298" t="s">
        <v>2447</v>
      </c>
      <c r="D3358" s="299" t="s">
        <v>2711</v>
      </c>
      <c r="E3358" s="294" t="s">
        <v>2429</v>
      </c>
      <c r="F3358" s="20">
        <v>25000</v>
      </c>
      <c r="G3358" s="86" t="s">
        <v>2706</v>
      </c>
      <c r="H3358" s="86" t="s">
        <v>2400</v>
      </c>
    </row>
    <row r="3359" spans="2:8">
      <c r="B3359" s="298" t="s">
        <v>2997</v>
      </c>
      <c r="C3359" s="298" t="s">
        <v>2447</v>
      </c>
      <c r="D3359" s="299" t="s">
        <v>2711</v>
      </c>
      <c r="E3359" s="294" t="s">
        <v>2999</v>
      </c>
      <c r="F3359" s="20">
        <v>126690</v>
      </c>
      <c r="G3359" s="86" t="s">
        <v>2706</v>
      </c>
      <c r="H3359" s="86" t="s">
        <v>2400</v>
      </c>
    </row>
    <row r="3360" spans="2:8">
      <c r="B3360" s="298" t="s">
        <v>2997</v>
      </c>
      <c r="C3360" s="298" t="s">
        <v>2447</v>
      </c>
      <c r="D3360" s="307" t="s">
        <v>2711</v>
      </c>
      <c r="E3360" s="294" t="s">
        <v>3002</v>
      </c>
      <c r="F3360" s="20">
        <v>75000</v>
      </c>
      <c r="G3360" s="86" t="s">
        <v>2706</v>
      </c>
      <c r="H3360" s="86" t="s">
        <v>2400</v>
      </c>
    </row>
    <row r="3361" spans="2:8">
      <c r="B3361" s="150" t="s">
        <v>2997</v>
      </c>
      <c r="C3361" s="150" t="s">
        <v>2447</v>
      </c>
      <c r="D3361" s="151" t="s">
        <v>2711</v>
      </c>
      <c r="E3361" s="152" t="s">
        <v>2946</v>
      </c>
      <c r="F3361" s="248">
        <f>SUM(F3356:F3360)</f>
        <v>251690</v>
      </c>
      <c r="G3361" s="189"/>
      <c r="H3361" s="189"/>
    </row>
    <row r="3362" spans="2:8" ht="11.7" thickBot="1">
      <c r="B3362" s="154" t="s">
        <v>2895</v>
      </c>
      <c r="C3362" s="154" t="s">
        <v>2943</v>
      </c>
      <c r="D3362" s="155" t="s">
        <v>2897</v>
      </c>
      <c r="E3362" s="156" t="s">
        <v>2898</v>
      </c>
      <c r="F3362" s="157">
        <f>+F3355+F3361</f>
        <v>285000</v>
      </c>
      <c r="G3362" s="242"/>
      <c r="H3362" s="242"/>
    </row>
    <row r="3363" spans="2:8" ht="11.7" thickBot="1">
      <c r="B3363" s="171"/>
      <c r="C3363" s="171"/>
      <c r="D3363" s="172"/>
      <c r="E3363" s="173"/>
      <c r="F3363" s="249"/>
      <c r="G3363" s="171"/>
      <c r="H3363" s="171"/>
    </row>
    <row r="3364" spans="2:8">
      <c r="B3364" s="244" t="s">
        <v>2710</v>
      </c>
      <c r="C3364" s="244" t="s">
        <v>2463</v>
      </c>
      <c r="D3364" s="308" t="s">
        <v>2711</v>
      </c>
      <c r="E3364" s="184" t="s">
        <v>2464</v>
      </c>
      <c r="F3364" s="185">
        <v>71467</v>
      </c>
      <c r="G3364" s="244" t="s">
        <v>3003</v>
      </c>
      <c r="H3364" s="244" t="s">
        <v>2465</v>
      </c>
    </row>
    <row r="3365" spans="2:8">
      <c r="B3365" s="188" t="s">
        <v>2710</v>
      </c>
      <c r="C3365" s="188" t="s">
        <v>2466</v>
      </c>
      <c r="D3365" s="302" t="s">
        <v>2711</v>
      </c>
      <c r="E3365" s="147" t="s">
        <v>2467</v>
      </c>
      <c r="F3365" s="67">
        <v>1244</v>
      </c>
      <c r="G3365" s="188" t="s">
        <v>3003</v>
      </c>
      <c r="H3365" s="188" t="s">
        <v>2468</v>
      </c>
    </row>
    <row r="3366" spans="2:8">
      <c r="B3366" s="188" t="s">
        <v>2710</v>
      </c>
      <c r="C3366" s="188" t="s">
        <v>2469</v>
      </c>
      <c r="D3366" s="302" t="s">
        <v>2711</v>
      </c>
      <c r="E3366" s="147" t="s">
        <v>2470</v>
      </c>
      <c r="F3366" s="67">
        <v>5467</v>
      </c>
      <c r="G3366" s="188" t="s">
        <v>3003</v>
      </c>
      <c r="H3366" s="188" t="s">
        <v>2471</v>
      </c>
    </row>
    <row r="3367" spans="2:8">
      <c r="B3367" s="188" t="s">
        <v>2710</v>
      </c>
      <c r="C3367" s="188" t="s">
        <v>2472</v>
      </c>
      <c r="D3367" s="302" t="s">
        <v>2711</v>
      </c>
      <c r="E3367" s="147" t="s">
        <v>2473</v>
      </c>
      <c r="F3367" s="67">
        <v>11349</v>
      </c>
      <c r="G3367" s="188" t="s">
        <v>3003</v>
      </c>
      <c r="H3367" s="188" t="s">
        <v>2474</v>
      </c>
    </row>
    <row r="3368" spans="2:8">
      <c r="B3368" s="188" t="s">
        <v>2710</v>
      </c>
      <c r="C3368" s="188" t="s">
        <v>2478</v>
      </c>
      <c r="D3368" s="302" t="s">
        <v>2711</v>
      </c>
      <c r="E3368" s="147" t="s">
        <v>2479</v>
      </c>
      <c r="F3368" s="67">
        <v>12381</v>
      </c>
      <c r="G3368" s="188" t="s">
        <v>3003</v>
      </c>
      <c r="H3368" s="188" t="s">
        <v>2480</v>
      </c>
    </row>
    <row r="3369" spans="2:8">
      <c r="B3369" s="188" t="s">
        <v>2710</v>
      </c>
      <c r="C3369" s="188" t="s">
        <v>2481</v>
      </c>
      <c r="D3369" s="302" t="s">
        <v>2711</v>
      </c>
      <c r="E3369" s="147" t="s">
        <v>2482</v>
      </c>
      <c r="F3369" s="67">
        <v>356</v>
      </c>
      <c r="G3369" s="188" t="s">
        <v>3003</v>
      </c>
      <c r="H3369" s="188" t="s">
        <v>2483</v>
      </c>
    </row>
    <row r="3370" spans="2:8">
      <c r="B3370" s="150" t="s">
        <v>2710</v>
      </c>
      <c r="C3370" s="150" t="s">
        <v>2485</v>
      </c>
      <c r="D3370" s="151" t="s">
        <v>2711</v>
      </c>
      <c r="E3370" s="152" t="s">
        <v>3004</v>
      </c>
      <c r="F3370" s="181">
        <v>1072</v>
      </c>
      <c r="G3370" s="188" t="s">
        <v>3003</v>
      </c>
      <c r="H3370" s="189" t="s">
        <v>2487</v>
      </c>
    </row>
    <row r="3371" spans="2:8" ht="11.7" thickBot="1">
      <c r="B3371" s="154" t="s">
        <v>2895</v>
      </c>
      <c r="C3371" s="154" t="s">
        <v>2943</v>
      </c>
      <c r="D3371" s="155" t="s">
        <v>2916</v>
      </c>
      <c r="E3371" s="156" t="s">
        <v>2380</v>
      </c>
      <c r="F3371" s="157">
        <f>SUM(F3364:F3370)</f>
        <v>103336</v>
      </c>
      <c r="G3371" s="242"/>
      <c r="H3371" s="242"/>
    </row>
    <row r="3372" spans="2:8">
      <c r="B3372" s="171"/>
      <c r="C3372" s="171"/>
      <c r="D3372" s="172"/>
      <c r="E3372" s="173"/>
      <c r="F3372" s="249"/>
      <c r="G3372" s="171"/>
      <c r="H3372" s="171"/>
    </row>
    <row r="3373" spans="2:8">
      <c r="B3373" s="256" t="s">
        <v>3005</v>
      </c>
      <c r="C3373" s="256"/>
      <c r="D3373" s="275"/>
      <c r="E3373" s="276" t="s">
        <v>3006</v>
      </c>
      <c r="F3373" s="277">
        <f>+F3289+F3297+F3304+F3311+F3319+F3327+F3332+F3339+F3344+F3349+F3362+F3371</f>
        <v>3863583.7140000002</v>
      </c>
      <c r="G3373" s="257"/>
      <c r="H3373" s="257"/>
    </row>
    <row r="3374" spans="2:8">
      <c r="B3374" s="256" t="s">
        <v>2924</v>
      </c>
      <c r="C3374" s="257"/>
      <c r="D3374" s="258"/>
      <c r="E3374" s="276"/>
      <c r="F3374" s="260"/>
      <c r="G3374" s="257"/>
      <c r="H3374" s="257"/>
    </row>
    <row r="3375" spans="2:8" ht="11.7" thickBot="1">
      <c r="B3375" s="171"/>
      <c r="C3375" s="171"/>
      <c r="D3375" s="172"/>
      <c r="E3375" s="173"/>
      <c r="F3375" s="249"/>
      <c r="G3375" s="171"/>
      <c r="H3375" s="171"/>
    </row>
    <row r="3376" spans="2:8">
      <c r="B3376" s="163"/>
      <c r="C3376" s="163"/>
      <c r="D3376" s="164"/>
      <c r="E3376" s="165" t="s">
        <v>2600</v>
      </c>
      <c r="F3376" s="35"/>
      <c r="G3376" s="207"/>
      <c r="H3376" s="207"/>
    </row>
    <row r="3377" spans="2:8">
      <c r="B3377" s="298" t="s">
        <v>2715</v>
      </c>
      <c r="C3377" s="298" t="s">
        <v>2398</v>
      </c>
      <c r="D3377" s="299" t="s">
        <v>3007</v>
      </c>
      <c r="E3377" s="294" t="s">
        <v>2429</v>
      </c>
      <c r="F3377" s="20">
        <v>550000</v>
      </c>
      <c r="G3377" s="86" t="s">
        <v>2718</v>
      </c>
      <c r="H3377" s="86" t="s">
        <v>2400</v>
      </c>
    </row>
    <row r="3378" spans="2:8">
      <c r="B3378" s="143" t="s">
        <v>2715</v>
      </c>
      <c r="C3378" s="143" t="s">
        <v>2398</v>
      </c>
      <c r="D3378" s="144" t="s">
        <v>3007</v>
      </c>
      <c r="E3378" s="147" t="s">
        <v>3008</v>
      </c>
      <c r="F3378" s="162">
        <f>SUM(F3376:F3377)</f>
        <v>550000</v>
      </c>
      <c r="G3378" s="188"/>
      <c r="H3378" s="188"/>
    </row>
    <row r="3379" spans="2:8">
      <c r="B3379" s="138"/>
      <c r="C3379" s="138"/>
      <c r="D3379" s="139"/>
      <c r="E3379" s="309" t="s">
        <v>2600</v>
      </c>
      <c r="F3379" s="310"/>
      <c r="G3379" s="311"/>
      <c r="H3379" s="311"/>
    </row>
    <row r="3380" spans="2:8">
      <c r="B3380" s="143" t="s">
        <v>2715</v>
      </c>
      <c r="C3380" s="143" t="s">
        <v>2398</v>
      </c>
      <c r="D3380" s="144" t="s">
        <v>2301</v>
      </c>
      <c r="E3380" s="250" t="s">
        <v>3009</v>
      </c>
      <c r="F3380" s="20">
        <v>10000</v>
      </c>
      <c r="G3380" s="188" t="s">
        <v>2718</v>
      </c>
      <c r="H3380" s="188" t="s">
        <v>2400</v>
      </c>
    </row>
    <row r="3381" spans="2:8">
      <c r="B3381" s="143" t="s">
        <v>2715</v>
      </c>
      <c r="C3381" s="143" t="s">
        <v>2398</v>
      </c>
      <c r="D3381" s="144" t="s">
        <v>2301</v>
      </c>
      <c r="E3381" s="147" t="s">
        <v>2901</v>
      </c>
      <c r="F3381" s="162">
        <f>SUM(F3379:F3380)</f>
        <v>10000</v>
      </c>
      <c r="G3381" s="188"/>
      <c r="H3381" s="188"/>
    </row>
    <row r="3382" spans="2:8">
      <c r="B3382" s="312"/>
      <c r="C3382" s="312"/>
      <c r="D3382" s="313"/>
      <c r="E3382" s="314" t="s">
        <v>3010</v>
      </c>
      <c r="F3382" s="20"/>
      <c r="G3382" s="188"/>
      <c r="H3382" s="188"/>
    </row>
    <row r="3383" spans="2:8">
      <c r="B3383" s="298" t="s">
        <v>2715</v>
      </c>
      <c r="C3383" s="298" t="s">
        <v>3011</v>
      </c>
      <c r="D3383" s="299" t="s">
        <v>2716</v>
      </c>
      <c r="E3383" s="145" t="s">
        <v>3012</v>
      </c>
      <c r="F3383" s="20">
        <v>40000</v>
      </c>
      <c r="G3383" s="188" t="s">
        <v>2718</v>
      </c>
      <c r="H3383" s="188" t="s">
        <v>2400</v>
      </c>
    </row>
    <row r="3384" spans="2:8">
      <c r="B3384" s="298" t="s">
        <v>2715</v>
      </c>
      <c r="C3384" s="298" t="s">
        <v>3011</v>
      </c>
      <c r="D3384" s="299" t="s">
        <v>2716</v>
      </c>
      <c r="E3384" s="147" t="s">
        <v>3008</v>
      </c>
      <c r="F3384" s="148">
        <f>SUM(F3382:F3383)</f>
        <v>40000</v>
      </c>
      <c r="G3384" s="188"/>
      <c r="H3384" s="188"/>
    </row>
    <row r="3385" spans="2:8">
      <c r="B3385" s="138"/>
      <c r="C3385" s="138"/>
      <c r="D3385" s="139"/>
      <c r="E3385" s="314" t="s">
        <v>2947</v>
      </c>
      <c r="F3385" s="67"/>
      <c r="G3385" s="188"/>
      <c r="H3385" s="188"/>
    </row>
    <row r="3386" spans="2:8">
      <c r="B3386" s="298" t="s">
        <v>2715</v>
      </c>
      <c r="C3386" s="298" t="s">
        <v>2948</v>
      </c>
      <c r="D3386" s="299" t="s">
        <v>2716</v>
      </c>
      <c r="E3386" s="294" t="s">
        <v>2429</v>
      </c>
      <c r="F3386" s="20">
        <f>98*25*365</f>
        <v>894250</v>
      </c>
      <c r="G3386" s="86" t="s">
        <v>2718</v>
      </c>
      <c r="H3386" s="86" t="s">
        <v>2949</v>
      </c>
    </row>
    <row r="3387" spans="2:8">
      <c r="B3387" s="143" t="s">
        <v>2715</v>
      </c>
      <c r="C3387" s="143" t="s">
        <v>2948</v>
      </c>
      <c r="D3387" s="144" t="s">
        <v>2716</v>
      </c>
      <c r="E3387" s="147" t="s">
        <v>3008</v>
      </c>
      <c r="F3387" s="162">
        <f>SUM(F3385:F3386)</f>
        <v>894250</v>
      </c>
      <c r="G3387" s="188"/>
      <c r="H3387" s="188"/>
    </row>
    <row r="3388" spans="2:8" ht="11.7" thickBot="1">
      <c r="B3388" s="315" t="s">
        <v>2895</v>
      </c>
      <c r="C3388" s="315" t="s">
        <v>3013</v>
      </c>
      <c r="D3388" s="316" t="s">
        <v>2950</v>
      </c>
      <c r="E3388" s="317" t="s">
        <v>2947</v>
      </c>
      <c r="F3388" s="318">
        <f>+F3378+F3381+F3384+F3387</f>
        <v>1494250</v>
      </c>
      <c r="G3388" s="319"/>
      <c r="H3388" s="319"/>
    </row>
    <row r="3389" spans="2:8">
      <c r="B3389" s="171"/>
      <c r="C3389" s="171"/>
      <c r="D3389" s="172"/>
      <c r="E3389" s="290" t="s">
        <v>3014</v>
      </c>
      <c r="F3389" s="249"/>
      <c r="G3389" s="171"/>
      <c r="H3389" s="171"/>
    </row>
    <row r="3390" spans="2:8">
      <c r="B3390" s="171"/>
      <c r="C3390" s="171"/>
      <c r="D3390" s="172"/>
      <c r="E3390" s="291" t="s">
        <v>3015</v>
      </c>
      <c r="F3390" s="174"/>
      <c r="G3390" s="171"/>
      <c r="H3390" s="171"/>
    </row>
    <row r="3391" spans="2:8" ht="11.7" thickBot="1">
      <c r="B3391" s="171"/>
      <c r="C3391" s="171"/>
      <c r="D3391" s="172"/>
      <c r="E3391" s="292" t="s">
        <v>3016</v>
      </c>
      <c r="F3391" s="174"/>
      <c r="G3391" s="171"/>
      <c r="H3391" s="171"/>
    </row>
    <row r="3392" spans="2:8">
      <c r="B3392" s="177"/>
      <c r="C3392" s="177"/>
      <c r="D3392" s="178"/>
      <c r="E3392" s="179" t="s">
        <v>2600</v>
      </c>
      <c r="F3392" s="185"/>
      <c r="G3392" s="244"/>
      <c r="H3392" s="244"/>
    </row>
    <row r="3393" spans="2:8">
      <c r="B3393" s="143" t="s">
        <v>2719</v>
      </c>
      <c r="C3393" s="143" t="s">
        <v>2398</v>
      </c>
      <c r="D3393" s="144" t="s">
        <v>2716</v>
      </c>
      <c r="E3393" s="145" t="s">
        <v>2429</v>
      </c>
      <c r="F3393" s="67">
        <f>1.89*226*365</f>
        <v>155906.1</v>
      </c>
      <c r="G3393" s="188" t="s">
        <v>2718</v>
      </c>
      <c r="H3393" s="188" t="s">
        <v>2400</v>
      </c>
    </row>
    <row r="3394" spans="2:8">
      <c r="B3394" s="150" t="s">
        <v>2719</v>
      </c>
      <c r="C3394" s="150" t="s">
        <v>2398</v>
      </c>
      <c r="D3394" s="151" t="s">
        <v>2716</v>
      </c>
      <c r="E3394" s="152" t="s">
        <v>3008</v>
      </c>
      <c r="F3394" s="248">
        <f>SUM(F3392:F3393)</f>
        <v>155906.1</v>
      </c>
      <c r="G3394" s="189"/>
      <c r="H3394" s="189"/>
    </row>
    <row r="3395" spans="2:8" ht="11.7" thickBot="1">
      <c r="B3395" s="315" t="s">
        <v>2895</v>
      </c>
      <c r="C3395" s="315" t="s">
        <v>3013</v>
      </c>
      <c r="D3395" s="316" t="s">
        <v>2954</v>
      </c>
      <c r="E3395" s="317" t="s">
        <v>2955</v>
      </c>
      <c r="F3395" s="320">
        <f>F3394</f>
        <v>155906.1</v>
      </c>
      <c r="G3395" s="319"/>
      <c r="H3395" s="319"/>
    </row>
    <row r="3396" spans="2:8">
      <c r="B3396" s="171"/>
      <c r="C3396" s="171"/>
      <c r="D3396" s="172"/>
      <c r="E3396" s="290" t="s">
        <v>3017</v>
      </c>
      <c r="F3396" s="293"/>
      <c r="G3396" s="171"/>
      <c r="H3396" s="171"/>
    </row>
    <row r="3397" spans="2:8">
      <c r="B3397" s="171"/>
      <c r="C3397" s="171"/>
      <c r="D3397" s="172"/>
      <c r="E3397" s="291" t="s">
        <v>3018</v>
      </c>
      <c r="F3397" s="293"/>
      <c r="G3397" s="171"/>
      <c r="H3397" s="171"/>
    </row>
    <row r="3398" spans="2:8" ht="11.7" thickBot="1">
      <c r="B3398" s="171"/>
      <c r="C3398" s="171"/>
      <c r="D3398" s="172"/>
      <c r="E3398" s="292" t="s">
        <v>3019</v>
      </c>
      <c r="F3398" s="293"/>
      <c r="G3398" s="171"/>
      <c r="H3398" s="171"/>
    </row>
    <row r="3399" spans="2:8">
      <c r="B3399" s="177"/>
      <c r="C3399" s="177"/>
      <c r="D3399" s="297"/>
      <c r="E3399" s="179" t="s">
        <v>2600</v>
      </c>
      <c r="F3399" s="35"/>
      <c r="G3399" s="244"/>
      <c r="H3399" s="244"/>
    </row>
    <row r="3400" spans="2:8">
      <c r="B3400" s="298" t="s">
        <v>3020</v>
      </c>
      <c r="C3400" s="298" t="s">
        <v>2398</v>
      </c>
      <c r="D3400" s="307" t="s">
        <v>2854</v>
      </c>
      <c r="E3400" s="294" t="s">
        <v>2912</v>
      </c>
      <c r="F3400" s="20">
        <v>50000</v>
      </c>
      <c r="G3400" s="86" t="s">
        <v>2718</v>
      </c>
      <c r="H3400" s="86" t="s">
        <v>2400</v>
      </c>
    </row>
    <row r="3401" spans="2:8">
      <c r="B3401" s="150" t="s">
        <v>3020</v>
      </c>
      <c r="C3401" s="150" t="s">
        <v>2398</v>
      </c>
      <c r="D3401" s="168" t="s">
        <v>2494</v>
      </c>
      <c r="E3401" s="152" t="s">
        <v>3021</v>
      </c>
      <c r="F3401" s="169">
        <f>SUM(F3399:F3400)</f>
        <v>50000</v>
      </c>
      <c r="G3401" s="189"/>
      <c r="H3401" s="189"/>
    </row>
    <row r="3402" spans="2:8" ht="11.7" thickBot="1">
      <c r="B3402" s="154" t="s">
        <v>2895</v>
      </c>
      <c r="C3402" s="154" t="s">
        <v>3013</v>
      </c>
      <c r="D3402" s="155" t="s">
        <v>2960</v>
      </c>
      <c r="E3402" s="156" t="s">
        <v>2961</v>
      </c>
      <c r="F3402" s="321">
        <f>F3401</f>
        <v>50000</v>
      </c>
      <c r="G3402" s="242"/>
      <c r="H3402" s="242"/>
    </row>
    <row r="3403" spans="2:8" ht="11.7" thickBot="1">
      <c r="B3403" s="188"/>
      <c r="C3403" s="188"/>
      <c r="D3403" s="302"/>
      <c r="E3403" s="145"/>
      <c r="F3403" s="249"/>
      <c r="G3403" s="171"/>
      <c r="H3403" s="171"/>
    </row>
    <row r="3404" spans="2:8">
      <c r="B3404" s="163"/>
      <c r="C3404" s="163"/>
      <c r="D3404" s="164"/>
      <c r="E3404" s="165" t="s">
        <v>2600</v>
      </c>
      <c r="F3404" s="35"/>
      <c r="G3404" s="207"/>
      <c r="H3404" s="207"/>
    </row>
    <row r="3405" spans="2:8">
      <c r="B3405" s="298" t="s">
        <v>2721</v>
      </c>
      <c r="C3405" s="298" t="s">
        <v>2398</v>
      </c>
      <c r="D3405" s="299" t="s">
        <v>2716</v>
      </c>
      <c r="E3405" s="294" t="s">
        <v>3022</v>
      </c>
      <c r="F3405" s="20">
        <f>4*450*365</f>
        <v>657000</v>
      </c>
      <c r="G3405" s="86" t="s">
        <v>2718</v>
      </c>
      <c r="H3405" s="86" t="s">
        <v>2400</v>
      </c>
    </row>
    <row r="3406" spans="2:8">
      <c r="B3406" s="150" t="s">
        <v>2721</v>
      </c>
      <c r="C3406" s="150" t="s">
        <v>2398</v>
      </c>
      <c r="D3406" s="151" t="s">
        <v>2716</v>
      </c>
      <c r="E3406" s="152" t="s">
        <v>3008</v>
      </c>
      <c r="F3406" s="248">
        <f>SUM(F3404:F3405)</f>
        <v>657000</v>
      </c>
      <c r="G3406" s="189"/>
      <c r="H3406" s="189"/>
    </row>
    <row r="3407" spans="2:8" ht="11.7" thickBot="1">
      <c r="B3407" s="154" t="s">
        <v>2895</v>
      </c>
      <c r="C3407" s="154" t="s">
        <v>3013</v>
      </c>
      <c r="D3407" s="155" t="s">
        <v>2992</v>
      </c>
      <c r="E3407" s="156" t="s">
        <v>3023</v>
      </c>
      <c r="F3407" s="321">
        <f>F3406</f>
        <v>657000</v>
      </c>
      <c r="G3407" s="242"/>
      <c r="H3407" s="242"/>
    </row>
    <row r="3408" spans="2:8">
      <c r="B3408" s="171"/>
      <c r="C3408" s="171"/>
      <c r="D3408" s="172"/>
      <c r="E3408" s="290" t="s">
        <v>3024</v>
      </c>
      <c r="F3408" s="293"/>
      <c r="G3408" s="171"/>
      <c r="H3408" s="171"/>
    </row>
    <row r="3409" spans="2:8">
      <c r="B3409" s="171"/>
      <c r="C3409" s="171"/>
      <c r="D3409" s="172"/>
      <c r="E3409" s="291" t="s">
        <v>3025</v>
      </c>
      <c r="F3409" s="293"/>
      <c r="G3409" s="171"/>
      <c r="H3409" s="171"/>
    </row>
    <row r="3410" spans="2:8" ht="11.7" thickBot="1">
      <c r="B3410" s="171"/>
      <c r="C3410" s="171"/>
      <c r="D3410" s="172"/>
      <c r="E3410" s="292" t="s">
        <v>3026</v>
      </c>
      <c r="F3410" s="293"/>
      <c r="G3410" s="171"/>
      <c r="H3410" s="171"/>
    </row>
    <row r="3411" spans="2:8">
      <c r="B3411" s="163"/>
      <c r="C3411" s="163"/>
      <c r="D3411" s="322"/>
      <c r="E3411" s="165" t="s">
        <v>3027</v>
      </c>
      <c r="F3411" s="35"/>
      <c r="G3411" s="207"/>
      <c r="H3411" s="207"/>
    </row>
    <row r="3412" spans="2:8">
      <c r="B3412" s="143" t="s">
        <v>3028</v>
      </c>
      <c r="C3412" s="143" t="s">
        <v>3029</v>
      </c>
      <c r="D3412" s="299" t="s">
        <v>2854</v>
      </c>
      <c r="E3412" s="145" t="s">
        <v>3022</v>
      </c>
      <c r="F3412" s="67">
        <v>25000</v>
      </c>
      <c r="G3412" s="188" t="s">
        <v>3030</v>
      </c>
      <c r="H3412" s="188" t="s">
        <v>3031</v>
      </c>
    </row>
    <row r="3413" spans="2:8">
      <c r="B3413" s="143" t="s">
        <v>3028</v>
      </c>
      <c r="C3413" s="143" t="s">
        <v>3029</v>
      </c>
      <c r="D3413" s="161" t="s">
        <v>2854</v>
      </c>
      <c r="E3413" s="147" t="s">
        <v>3008</v>
      </c>
      <c r="F3413" s="162">
        <f>SUM(F3411:F3412)</f>
        <v>25000</v>
      </c>
      <c r="G3413" s="188"/>
      <c r="H3413" s="188"/>
    </row>
    <row r="3414" spans="2:8">
      <c r="B3414" s="138"/>
      <c r="C3414" s="138"/>
      <c r="D3414" s="167"/>
      <c r="E3414" s="140" t="s">
        <v>2914</v>
      </c>
      <c r="F3414" s="20"/>
      <c r="G3414" s="188"/>
      <c r="H3414" s="188"/>
    </row>
    <row r="3415" spans="2:8">
      <c r="B3415" s="143" t="s">
        <v>3028</v>
      </c>
      <c r="C3415" s="143" t="s">
        <v>2447</v>
      </c>
      <c r="D3415" s="144" t="s">
        <v>2854</v>
      </c>
      <c r="E3415" s="145" t="s">
        <v>3022</v>
      </c>
      <c r="F3415" s="20">
        <v>90000</v>
      </c>
      <c r="G3415" s="188" t="s">
        <v>3030</v>
      </c>
      <c r="H3415" s="188" t="s">
        <v>2400</v>
      </c>
    </row>
    <row r="3416" spans="2:8">
      <c r="B3416" s="150" t="s">
        <v>3028</v>
      </c>
      <c r="C3416" s="150" t="s">
        <v>2447</v>
      </c>
      <c r="D3416" s="168" t="s">
        <v>2854</v>
      </c>
      <c r="E3416" s="152" t="s">
        <v>3008</v>
      </c>
      <c r="F3416" s="169">
        <f>SUM(F3414:F3415)</f>
        <v>90000</v>
      </c>
      <c r="G3416" s="189"/>
      <c r="H3416" s="189"/>
    </row>
    <row r="3417" spans="2:8" ht="11.7" thickBot="1">
      <c r="B3417" s="154" t="s">
        <v>2895</v>
      </c>
      <c r="C3417" s="154" t="s">
        <v>3013</v>
      </c>
      <c r="D3417" s="155" t="s">
        <v>2897</v>
      </c>
      <c r="E3417" s="156" t="s">
        <v>2898</v>
      </c>
      <c r="F3417" s="321">
        <f>F3413+F3416</f>
        <v>115000</v>
      </c>
      <c r="G3417" s="242"/>
      <c r="H3417" s="242"/>
    </row>
    <row r="3418" spans="2:8">
      <c r="B3418" s="244"/>
      <c r="C3418" s="244"/>
      <c r="D3418" s="308"/>
      <c r="E3418" s="323"/>
      <c r="F3418" s="35"/>
      <c r="G3418" s="244"/>
      <c r="H3418" s="244"/>
    </row>
    <row r="3419" spans="2:8">
      <c r="B3419" s="324" t="s">
        <v>3032</v>
      </c>
      <c r="C3419" s="324"/>
      <c r="D3419" s="325"/>
      <c r="E3419" s="326" t="s">
        <v>3033</v>
      </c>
      <c r="F3419" s="327">
        <f>+F3417+F3407+F3395+F3388+F3402</f>
        <v>2472156.1</v>
      </c>
      <c r="G3419" s="328"/>
      <c r="H3419" s="328"/>
    </row>
    <row r="3420" spans="2:8">
      <c r="B3420" s="256" t="s">
        <v>2924</v>
      </c>
      <c r="C3420" s="257"/>
      <c r="D3420" s="258"/>
      <c r="E3420" s="276"/>
      <c r="F3420" s="260"/>
      <c r="G3420" s="257"/>
      <c r="H3420" s="257"/>
    </row>
    <row r="3421" spans="2:8" ht="11.7" thickBot="1">
      <c r="B3421" s="242"/>
      <c r="C3421" s="242"/>
      <c r="D3421" s="271"/>
      <c r="E3421" s="156"/>
      <c r="F3421" s="29"/>
      <c r="G3421" s="242"/>
      <c r="H3421" s="242"/>
    </row>
    <row r="3422" spans="2:8">
      <c r="B3422" s="143"/>
      <c r="C3422" s="143"/>
      <c r="D3422" s="144"/>
      <c r="E3422" s="140" t="s">
        <v>2600</v>
      </c>
      <c r="F3422" s="67"/>
      <c r="G3422" s="188"/>
      <c r="H3422" s="188"/>
    </row>
    <row r="3423" spans="2:8">
      <c r="B3423" s="143" t="s">
        <v>2723</v>
      </c>
      <c r="C3423" s="143" t="s">
        <v>2398</v>
      </c>
      <c r="D3423" s="144" t="s">
        <v>2711</v>
      </c>
      <c r="E3423" s="145" t="s">
        <v>2429</v>
      </c>
      <c r="F3423" s="67">
        <v>30000</v>
      </c>
      <c r="G3423" s="188" t="s">
        <v>3034</v>
      </c>
      <c r="H3423" s="188" t="s">
        <v>2400</v>
      </c>
    </row>
    <row r="3424" spans="2:8">
      <c r="B3424" s="143" t="s">
        <v>2723</v>
      </c>
      <c r="C3424" s="143" t="s">
        <v>2398</v>
      </c>
      <c r="D3424" s="144" t="s">
        <v>2711</v>
      </c>
      <c r="E3424" s="250" t="s">
        <v>3035</v>
      </c>
      <c r="F3424" s="67">
        <v>196710</v>
      </c>
      <c r="G3424" s="188" t="s">
        <v>3034</v>
      </c>
      <c r="H3424" s="188" t="s">
        <v>2400</v>
      </c>
    </row>
    <row r="3425" spans="2:8">
      <c r="B3425" s="143"/>
      <c r="C3425" s="143"/>
      <c r="D3425" s="144"/>
      <c r="E3425" s="147" t="s">
        <v>2946</v>
      </c>
      <c r="F3425" s="162">
        <f>SUM(F3423:F3424)</f>
        <v>226710</v>
      </c>
      <c r="G3425" s="188"/>
      <c r="H3425" s="188"/>
    </row>
    <row r="3426" spans="2:8">
      <c r="B3426" s="138"/>
      <c r="C3426" s="138"/>
      <c r="D3426" s="139"/>
      <c r="E3426" s="140" t="s">
        <v>2600</v>
      </c>
      <c r="F3426" s="20"/>
      <c r="G3426" s="188"/>
      <c r="H3426" s="188"/>
    </row>
    <row r="3427" spans="2:8">
      <c r="B3427" s="143" t="s">
        <v>2723</v>
      </c>
      <c r="C3427" s="143" t="s">
        <v>2398</v>
      </c>
      <c r="D3427" s="144" t="s">
        <v>2837</v>
      </c>
      <c r="E3427" s="250" t="s">
        <v>3036</v>
      </c>
      <c r="F3427" s="20">
        <f>85042+8301</f>
        <v>93343</v>
      </c>
      <c r="G3427" s="188" t="s">
        <v>2726</v>
      </c>
      <c r="H3427" s="188" t="s">
        <v>2400</v>
      </c>
    </row>
    <row r="3428" spans="2:8">
      <c r="B3428" s="143" t="s">
        <v>2723</v>
      </c>
      <c r="C3428" s="143" t="s">
        <v>2398</v>
      </c>
      <c r="D3428" s="144" t="s">
        <v>2837</v>
      </c>
      <c r="E3428" s="147" t="s">
        <v>3037</v>
      </c>
      <c r="F3428" s="148">
        <f>SUM(F3426:F3427)</f>
        <v>93343</v>
      </c>
      <c r="G3428" s="188"/>
      <c r="H3428" s="188"/>
    </row>
    <row r="3429" spans="2:8">
      <c r="B3429" s="138"/>
      <c r="C3429" s="138"/>
      <c r="D3429" s="139"/>
      <c r="E3429" s="140" t="s">
        <v>2600</v>
      </c>
      <c r="F3429" s="20"/>
      <c r="G3429" s="188"/>
      <c r="H3429" s="188"/>
    </row>
    <row r="3430" spans="2:8">
      <c r="B3430" s="143" t="s">
        <v>2723</v>
      </c>
      <c r="C3430" s="143" t="s">
        <v>2398</v>
      </c>
      <c r="D3430" s="144" t="s">
        <v>3038</v>
      </c>
      <c r="E3430" s="145" t="s">
        <v>2429</v>
      </c>
      <c r="F3430" s="20">
        <v>300000</v>
      </c>
      <c r="G3430" s="188" t="s">
        <v>3034</v>
      </c>
      <c r="H3430" s="188" t="s">
        <v>2400</v>
      </c>
    </row>
    <row r="3431" spans="2:8">
      <c r="B3431" s="143" t="s">
        <v>2723</v>
      </c>
      <c r="C3431" s="143" t="s">
        <v>2398</v>
      </c>
      <c r="D3431" s="144" t="s">
        <v>3038</v>
      </c>
      <c r="E3431" s="145" t="s">
        <v>3039</v>
      </c>
      <c r="F3431" s="20">
        <v>101117</v>
      </c>
      <c r="G3431" s="188" t="s">
        <v>3034</v>
      </c>
      <c r="H3431" s="188" t="s">
        <v>2400</v>
      </c>
    </row>
    <row r="3432" spans="2:8">
      <c r="B3432" s="143" t="s">
        <v>2723</v>
      </c>
      <c r="C3432" s="143" t="s">
        <v>2398</v>
      </c>
      <c r="D3432" s="144" t="s">
        <v>3038</v>
      </c>
      <c r="E3432" s="147" t="s">
        <v>3040</v>
      </c>
      <c r="F3432" s="162">
        <f>SUM(F3429:F3431)</f>
        <v>401117</v>
      </c>
      <c r="G3432" s="188"/>
      <c r="H3432" s="188"/>
    </row>
    <row r="3433" spans="2:8">
      <c r="B3433" s="138"/>
      <c r="C3433" s="138"/>
      <c r="D3433" s="167"/>
      <c r="E3433" s="140" t="s">
        <v>2600</v>
      </c>
      <c r="F3433" s="20"/>
      <c r="G3433" s="188"/>
      <c r="H3433" s="188"/>
    </row>
    <row r="3434" spans="2:8">
      <c r="B3434" s="143" t="s">
        <v>2723</v>
      </c>
      <c r="C3434" s="143" t="s">
        <v>2398</v>
      </c>
      <c r="D3434" s="144" t="s">
        <v>2868</v>
      </c>
      <c r="E3434" s="145" t="s">
        <v>3041</v>
      </c>
      <c r="F3434" s="20">
        <f>471739+260570</f>
        <v>732309</v>
      </c>
      <c r="G3434" s="188" t="s">
        <v>2824</v>
      </c>
      <c r="H3434" s="188" t="s">
        <v>2400</v>
      </c>
    </row>
    <row r="3435" spans="2:8">
      <c r="B3435" s="143" t="s">
        <v>2723</v>
      </c>
      <c r="C3435" s="143" t="s">
        <v>2398</v>
      </c>
      <c r="D3435" s="144" t="s">
        <v>2868</v>
      </c>
      <c r="E3435" s="145" t="s">
        <v>3042</v>
      </c>
      <c r="F3435" s="20">
        <v>73700</v>
      </c>
      <c r="G3435" s="188" t="s">
        <v>2824</v>
      </c>
      <c r="H3435" s="188" t="s">
        <v>2400</v>
      </c>
    </row>
    <row r="3436" spans="2:8">
      <c r="B3436" s="143" t="s">
        <v>2723</v>
      </c>
      <c r="C3436" s="143" t="s">
        <v>2398</v>
      </c>
      <c r="D3436" s="161" t="s">
        <v>2868</v>
      </c>
      <c r="E3436" s="147" t="s">
        <v>3043</v>
      </c>
      <c r="F3436" s="162">
        <f>SUM(F3433:F3435)</f>
        <v>806009</v>
      </c>
      <c r="G3436" s="188"/>
      <c r="H3436" s="188"/>
    </row>
    <row r="3437" spans="2:8">
      <c r="B3437" s="138"/>
      <c r="C3437" s="138"/>
      <c r="D3437" s="139"/>
      <c r="E3437" s="140" t="s">
        <v>2600</v>
      </c>
      <c r="F3437" s="20"/>
      <c r="G3437" s="188"/>
      <c r="H3437" s="188"/>
    </row>
    <row r="3438" spans="2:8">
      <c r="B3438" s="143" t="s">
        <v>2723</v>
      </c>
      <c r="C3438" s="143" t="s">
        <v>2398</v>
      </c>
      <c r="D3438" s="144" t="s">
        <v>2872</v>
      </c>
      <c r="E3438" s="145" t="s">
        <v>3041</v>
      </c>
      <c r="F3438" s="20">
        <v>200000</v>
      </c>
      <c r="G3438" s="188" t="s">
        <v>2824</v>
      </c>
      <c r="H3438" s="188" t="s">
        <v>2400</v>
      </c>
    </row>
    <row r="3439" spans="2:8">
      <c r="B3439" s="143" t="s">
        <v>2723</v>
      </c>
      <c r="C3439" s="143" t="s">
        <v>2398</v>
      </c>
      <c r="D3439" s="144" t="s">
        <v>2872</v>
      </c>
      <c r="E3439" s="147" t="s">
        <v>3044</v>
      </c>
      <c r="F3439" s="162">
        <f>SUM(F3437:F3438)</f>
        <v>200000</v>
      </c>
      <c r="G3439" s="188"/>
      <c r="H3439" s="188"/>
    </row>
    <row r="3440" spans="2:8">
      <c r="B3440" s="138"/>
      <c r="C3440" s="138"/>
      <c r="D3440" s="139"/>
      <c r="E3440" s="140" t="s">
        <v>3045</v>
      </c>
      <c r="F3440" s="20"/>
      <c r="G3440" s="188"/>
      <c r="H3440" s="188"/>
    </row>
    <row r="3441" spans="2:8">
      <c r="B3441" s="143" t="s">
        <v>2723</v>
      </c>
      <c r="C3441" s="143" t="s">
        <v>2577</v>
      </c>
      <c r="D3441" s="144" t="s">
        <v>2837</v>
      </c>
      <c r="E3441" s="250" t="s">
        <v>3046</v>
      </c>
      <c r="F3441" s="20">
        <v>1000</v>
      </c>
      <c r="G3441" s="188" t="s">
        <v>2726</v>
      </c>
      <c r="H3441" s="188" t="s">
        <v>2400</v>
      </c>
    </row>
    <row r="3442" spans="2:8">
      <c r="B3442" s="143" t="s">
        <v>2723</v>
      </c>
      <c r="C3442" s="143" t="s">
        <v>2577</v>
      </c>
      <c r="D3442" s="144" t="s">
        <v>2837</v>
      </c>
      <c r="E3442" s="147" t="s">
        <v>3037</v>
      </c>
      <c r="F3442" s="148">
        <f>SUM(F3440:F3441)</f>
        <v>1000</v>
      </c>
      <c r="G3442" s="188"/>
      <c r="H3442" s="188"/>
    </row>
    <row r="3443" spans="2:8">
      <c r="B3443" s="138"/>
      <c r="C3443" s="138"/>
      <c r="D3443" s="139"/>
      <c r="E3443" s="140" t="s">
        <v>3045</v>
      </c>
      <c r="F3443" s="20"/>
      <c r="G3443" s="188"/>
      <c r="H3443" s="188"/>
    </row>
    <row r="3444" spans="2:8">
      <c r="B3444" s="143" t="s">
        <v>2723</v>
      </c>
      <c r="C3444" s="143" t="s">
        <v>2577</v>
      </c>
      <c r="D3444" s="144" t="s">
        <v>3038</v>
      </c>
      <c r="E3444" s="145" t="s">
        <v>2912</v>
      </c>
      <c r="F3444" s="20">
        <v>16000</v>
      </c>
      <c r="G3444" s="188" t="s">
        <v>2726</v>
      </c>
      <c r="H3444" s="188" t="s">
        <v>2400</v>
      </c>
    </row>
    <row r="3445" spans="2:8">
      <c r="B3445" s="143" t="s">
        <v>2723</v>
      </c>
      <c r="C3445" s="143" t="s">
        <v>2577</v>
      </c>
      <c r="D3445" s="144" t="s">
        <v>3038</v>
      </c>
      <c r="E3445" s="147" t="s">
        <v>3040</v>
      </c>
      <c r="F3445" s="148">
        <f>SUM(F3443:F3444)</f>
        <v>16000</v>
      </c>
      <c r="G3445" s="188"/>
      <c r="H3445" s="188"/>
    </row>
    <row r="3446" spans="2:8">
      <c r="B3446" s="138"/>
      <c r="C3446" s="138"/>
      <c r="D3446" s="139"/>
      <c r="E3446" s="140" t="s">
        <v>3045</v>
      </c>
      <c r="F3446" s="20"/>
      <c r="G3446" s="188"/>
      <c r="H3446" s="188"/>
    </row>
    <row r="3447" spans="2:8">
      <c r="B3447" s="143" t="s">
        <v>2723</v>
      </c>
      <c r="C3447" s="143" t="s">
        <v>2577</v>
      </c>
      <c r="D3447" s="144" t="s">
        <v>2301</v>
      </c>
      <c r="E3447" s="145" t="s">
        <v>2912</v>
      </c>
      <c r="F3447" s="20">
        <v>2000</v>
      </c>
      <c r="G3447" s="188" t="s">
        <v>3047</v>
      </c>
      <c r="H3447" s="188" t="s">
        <v>2579</v>
      </c>
    </row>
    <row r="3448" spans="2:8">
      <c r="B3448" s="143" t="s">
        <v>2723</v>
      </c>
      <c r="C3448" s="143" t="s">
        <v>2577</v>
      </c>
      <c r="D3448" s="144" t="s">
        <v>2301</v>
      </c>
      <c r="E3448" s="147" t="s">
        <v>2901</v>
      </c>
      <c r="F3448" s="148">
        <f>SUM(F3446:F3447)</f>
        <v>2000</v>
      </c>
      <c r="G3448" s="188"/>
      <c r="H3448" s="188"/>
    </row>
    <row r="3449" spans="2:8">
      <c r="B3449" s="150" t="s">
        <v>2723</v>
      </c>
      <c r="C3449" s="150" t="s">
        <v>3011</v>
      </c>
      <c r="D3449" s="329" t="s">
        <v>2835</v>
      </c>
      <c r="E3449" s="152" t="s">
        <v>3048</v>
      </c>
      <c r="F3449" s="25">
        <v>1008964</v>
      </c>
      <c r="G3449" s="189" t="s">
        <v>2726</v>
      </c>
      <c r="H3449" s="189" t="s">
        <v>2599</v>
      </c>
    </row>
    <row r="3450" spans="2:8" ht="11.7" thickBot="1">
      <c r="B3450" s="154" t="s">
        <v>2895</v>
      </c>
      <c r="C3450" s="154" t="s">
        <v>3049</v>
      </c>
      <c r="D3450" s="155" t="s">
        <v>2950</v>
      </c>
      <c r="E3450" s="156" t="s">
        <v>2947</v>
      </c>
      <c r="F3450" s="157">
        <f>+F3425+F3428+F3432+F3436+F3439+F3442+F3445+F3448+F3449</f>
        <v>2755143</v>
      </c>
      <c r="G3450" s="242"/>
      <c r="H3450" s="242"/>
    </row>
    <row r="3451" spans="2:8" ht="11.7" thickBot="1">
      <c r="B3451" s="245"/>
      <c r="C3451" s="245"/>
      <c r="D3451" s="246"/>
      <c r="E3451" s="247"/>
      <c r="F3451" s="91"/>
      <c r="G3451" s="245"/>
      <c r="H3451" s="245"/>
    </row>
    <row r="3452" spans="2:8">
      <c r="B3452" s="312"/>
      <c r="C3452" s="312"/>
      <c r="D3452" s="313"/>
      <c r="E3452" s="330" t="s">
        <v>2600</v>
      </c>
      <c r="F3452" s="20"/>
      <c r="G3452" s="86"/>
      <c r="H3452" s="86"/>
    </row>
    <row r="3453" spans="2:8">
      <c r="B3453" s="143" t="s">
        <v>3050</v>
      </c>
      <c r="C3453" s="143" t="s">
        <v>2398</v>
      </c>
      <c r="D3453" s="144" t="s">
        <v>2872</v>
      </c>
      <c r="E3453" s="145" t="s">
        <v>2429</v>
      </c>
      <c r="F3453" s="20">
        <v>20000</v>
      </c>
      <c r="G3453" s="188" t="s">
        <v>2824</v>
      </c>
      <c r="H3453" s="188" t="s">
        <v>2400</v>
      </c>
    </row>
    <row r="3454" spans="2:8">
      <c r="B3454" s="143" t="s">
        <v>3050</v>
      </c>
      <c r="C3454" s="143" t="s">
        <v>2398</v>
      </c>
      <c r="D3454" s="144" t="s">
        <v>2872</v>
      </c>
      <c r="E3454" s="147" t="s">
        <v>3044</v>
      </c>
      <c r="F3454" s="148">
        <f>SUM(F3452:F3453)</f>
        <v>20000</v>
      </c>
      <c r="G3454" s="188"/>
      <c r="H3454" s="188"/>
    </row>
    <row r="3455" spans="2:8">
      <c r="B3455" s="312"/>
      <c r="C3455" s="312"/>
      <c r="D3455" s="313"/>
      <c r="E3455" s="330" t="s">
        <v>2600</v>
      </c>
      <c r="F3455" s="20"/>
      <c r="G3455" s="86"/>
      <c r="H3455" s="86"/>
    </row>
    <row r="3456" spans="2:8">
      <c r="B3456" s="298" t="s">
        <v>3050</v>
      </c>
      <c r="C3456" s="298" t="s">
        <v>2398</v>
      </c>
      <c r="D3456" s="307" t="s">
        <v>2301</v>
      </c>
      <c r="E3456" s="294" t="s">
        <v>3051</v>
      </c>
      <c r="F3456" s="20">
        <v>27446</v>
      </c>
      <c r="G3456" s="86" t="s">
        <v>2824</v>
      </c>
      <c r="H3456" s="86" t="s">
        <v>2400</v>
      </c>
    </row>
    <row r="3457" spans="2:8">
      <c r="B3457" s="143" t="s">
        <v>3050</v>
      </c>
      <c r="C3457" s="143" t="s">
        <v>2398</v>
      </c>
      <c r="D3457" s="161" t="s">
        <v>2301</v>
      </c>
      <c r="E3457" s="145" t="s">
        <v>3052</v>
      </c>
      <c r="F3457" s="20">
        <v>200000</v>
      </c>
      <c r="G3457" s="188" t="s">
        <v>2824</v>
      </c>
      <c r="H3457" s="188" t="s">
        <v>2400</v>
      </c>
    </row>
    <row r="3458" spans="2:8">
      <c r="B3458" s="150" t="s">
        <v>3050</v>
      </c>
      <c r="C3458" s="150" t="s">
        <v>2398</v>
      </c>
      <c r="D3458" s="168" t="s">
        <v>2301</v>
      </c>
      <c r="E3458" s="152" t="s">
        <v>2901</v>
      </c>
      <c r="F3458" s="169">
        <f>SUM(F3455:F3457)</f>
        <v>227446</v>
      </c>
      <c r="G3458" s="189"/>
      <c r="H3458" s="189"/>
    </row>
    <row r="3459" spans="2:8" ht="11.7" thickBot="1">
      <c r="B3459" s="154" t="s">
        <v>2895</v>
      </c>
      <c r="C3459" s="154" t="s">
        <v>3049</v>
      </c>
      <c r="D3459" s="155" t="s">
        <v>2990</v>
      </c>
      <c r="E3459" s="156" t="s">
        <v>2991</v>
      </c>
      <c r="F3459" s="157">
        <f>+F3454+F3458</f>
        <v>247446</v>
      </c>
      <c r="G3459" s="242"/>
      <c r="H3459" s="242"/>
    </row>
    <row r="3460" spans="2:8" ht="11.7" thickBot="1">
      <c r="B3460" s="245"/>
      <c r="C3460" s="245"/>
      <c r="D3460" s="246"/>
      <c r="E3460" s="247"/>
      <c r="F3460" s="91"/>
      <c r="G3460" s="245"/>
      <c r="H3460" s="245"/>
    </row>
    <row r="3461" spans="2:8">
      <c r="B3461" s="188"/>
      <c r="C3461" s="188"/>
      <c r="D3461" s="302"/>
      <c r="E3461" s="330" t="s">
        <v>2600</v>
      </c>
      <c r="F3461" s="20"/>
      <c r="G3461" s="188"/>
      <c r="H3461" s="188"/>
    </row>
    <row r="3462" spans="2:8">
      <c r="B3462" s="143" t="s">
        <v>3053</v>
      </c>
      <c r="C3462" s="143" t="s">
        <v>2398</v>
      </c>
      <c r="D3462" s="161" t="s">
        <v>2854</v>
      </c>
      <c r="E3462" s="145" t="s">
        <v>3054</v>
      </c>
      <c r="F3462" s="20">
        <v>10000</v>
      </c>
      <c r="G3462" s="188" t="s">
        <v>3055</v>
      </c>
      <c r="H3462" s="188" t="s">
        <v>2579</v>
      </c>
    </row>
    <row r="3463" spans="2:8">
      <c r="B3463" s="143" t="s">
        <v>3053</v>
      </c>
      <c r="C3463" s="143" t="s">
        <v>2398</v>
      </c>
      <c r="D3463" s="161" t="s">
        <v>2854</v>
      </c>
      <c r="E3463" s="147" t="s">
        <v>3008</v>
      </c>
      <c r="F3463" s="148">
        <f>SUM(F3462:F3462)</f>
        <v>10000</v>
      </c>
      <c r="G3463" s="188"/>
      <c r="H3463" s="188"/>
    </row>
    <row r="3464" spans="2:8">
      <c r="B3464" s="138"/>
      <c r="C3464" s="331"/>
      <c r="D3464" s="167"/>
      <c r="E3464" s="140" t="s">
        <v>3056</v>
      </c>
      <c r="F3464" s="20"/>
      <c r="G3464" s="188"/>
      <c r="H3464" s="188"/>
    </row>
    <row r="3465" spans="2:8">
      <c r="B3465" s="143" t="s">
        <v>3053</v>
      </c>
      <c r="C3465" s="160" t="s">
        <v>3057</v>
      </c>
      <c r="D3465" s="161" t="s">
        <v>2854</v>
      </c>
      <c r="E3465" s="145" t="s">
        <v>3054</v>
      </c>
      <c r="F3465" s="20">
        <v>10000</v>
      </c>
      <c r="G3465" s="188" t="s">
        <v>3055</v>
      </c>
      <c r="H3465" s="188" t="s">
        <v>2579</v>
      </c>
    </row>
    <row r="3466" spans="2:8">
      <c r="B3466" s="150" t="s">
        <v>3053</v>
      </c>
      <c r="C3466" s="332" t="s">
        <v>3057</v>
      </c>
      <c r="D3466" s="168" t="s">
        <v>2854</v>
      </c>
      <c r="E3466" s="152" t="s">
        <v>3008</v>
      </c>
      <c r="F3466" s="169">
        <f>SUM(F3464:F3465)</f>
        <v>10000</v>
      </c>
      <c r="G3466" s="189"/>
      <c r="H3466" s="189"/>
    </row>
    <row r="3467" spans="2:8" ht="11.7" thickBot="1">
      <c r="B3467" s="154" t="s">
        <v>2895</v>
      </c>
      <c r="C3467" s="154" t="s">
        <v>3049</v>
      </c>
      <c r="D3467" s="155" t="s">
        <v>2916</v>
      </c>
      <c r="E3467" s="156" t="s">
        <v>2380</v>
      </c>
      <c r="F3467" s="157">
        <f>+F3463+F3466</f>
        <v>20000</v>
      </c>
      <c r="G3467" s="242"/>
      <c r="H3467" s="242"/>
    </row>
    <row r="3468" spans="2:8" ht="11.7" thickBot="1">
      <c r="B3468" s="245"/>
      <c r="C3468" s="245"/>
      <c r="D3468" s="246"/>
      <c r="E3468" s="247"/>
      <c r="F3468" s="91"/>
      <c r="G3468" s="245"/>
      <c r="H3468" s="245"/>
    </row>
    <row r="3469" spans="2:8">
      <c r="B3469" s="138"/>
      <c r="C3469" s="138"/>
      <c r="D3469" s="167"/>
      <c r="E3469" s="140" t="s">
        <v>2600</v>
      </c>
      <c r="F3469" s="20"/>
      <c r="G3469" s="188"/>
      <c r="H3469" s="188"/>
    </row>
    <row r="3470" spans="2:8">
      <c r="B3470" s="143" t="s">
        <v>3058</v>
      </c>
      <c r="C3470" s="143" t="s">
        <v>2398</v>
      </c>
      <c r="D3470" s="161" t="s">
        <v>2868</v>
      </c>
      <c r="E3470" s="145" t="s">
        <v>2429</v>
      </c>
      <c r="F3470" s="20">
        <v>70000</v>
      </c>
      <c r="G3470" s="188" t="s">
        <v>2824</v>
      </c>
      <c r="H3470" s="188" t="s">
        <v>2400</v>
      </c>
    </row>
    <row r="3471" spans="2:8">
      <c r="B3471" s="143" t="s">
        <v>3058</v>
      </c>
      <c r="C3471" s="143" t="s">
        <v>2398</v>
      </c>
      <c r="D3471" s="161" t="s">
        <v>2868</v>
      </c>
      <c r="E3471" s="147" t="s">
        <v>3059</v>
      </c>
      <c r="F3471" s="162">
        <f>SUM(F3469:F3470)</f>
        <v>70000</v>
      </c>
      <c r="G3471" s="188"/>
      <c r="H3471" s="188"/>
    </row>
    <row r="3472" spans="2:8">
      <c r="B3472" s="138"/>
      <c r="C3472" s="138"/>
      <c r="D3472" s="139"/>
      <c r="E3472" s="140" t="s">
        <v>2600</v>
      </c>
      <c r="F3472" s="20"/>
      <c r="G3472" s="188"/>
      <c r="H3472" s="188"/>
    </row>
    <row r="3473" spans="2:8">
      <c r="B3473" s="143" t="s">
        <v>3058</v>
      </c>
      <c r="C3473" s="143" t="s">
        <v>2398</v>
      </c>
      <c r="D3473" s="144" t="s">
        <v>2872</v>
      </c>
      <c r="E3473" s="145" t="s">
        <v>2429</v>
      </c>
      <c r="F3473" s="20">
        <v>2500</v>
      </c>
      <c r="G3473" s="188" t="s">
        <v>2824</v>
      </c>
      <c r="H3473" s="188" t="s">
        <v>2400</v>
      </c>
    </row>
    <row r="3474" spans="2:8">
      <c r="B3474" s="143" t="s">
        <v>3058</v>
      </c>
      <c r="C3474" s="143" t="s">
        <v>2398</v>
      </c>
      <c r="D3474" s="144" t="s">
        <v>2872</v>
      </c>
      <c r="E3474" s="147" t="s">
        <v>3044</v>
      </c>
      <c r="F3474" s="148">
        <f>SUM(F3472:F3473)</f>
        <v>2500</v>
      </c>
      <c r="G3474" s="188"/>
      <c r="H3474" s="188"/>
    </row>
    <row r="3475" spans="2:8">
      <c r="B3475" s="150" t="s">
        <v>3058</v>
      </c>
      <c r="C3475" s="150" t="s">
        <v>2415</v>
      </c>
      <c r="D3475" s="151" t="s">
        <v>2868</v>
      </c>
      <c r="E3475" s="152" t="s">
        <v>3060</v>
      </c>
      <c r="F3475" s="25">
        <v>1000</v>
      </c>
      <c r="G3475" s="189" t="s">
        <v>2824</v>
      </c>
      <c r="H3475" s="189" t="s">
        <v>2417</v>
      </c>
    </row>
    <row r="3476" spans="2:8" ht="11.7" thickBot="1">
      <c r="B3476" s="154" t="s">
        <v>2895</v>
      </c>
      <c r="C3476" s="154" t="s">
        <v>3049</v>
      </c>
      <c r="D3476" s="155" t="s">
        <v>2920</v>
      </c>
      <c r="E3476" s="156" t="s">
        <v>2921</v>
      </c>
      <c r="F3476" s="157">
        <f>+F3471+F3474+F3475</f>
        <v>73500</v>
      </c>
      <c r="G3476" s="242"/>
      <c r="H3476" s="242"/>
    </row>
    <row r="3477" spans="2:8">
      <c r="B3477" s="171"/>
      <c r="C3477" s="171"/>
      <c r="D3477" s="172"/>
      <c r="E3477" s="173"/>
      <c r="F3477" s="174"/>
      <c r="G3477" s="171"/>
      <c r="H3477" s="171"/>
    </row>
    <row r="3478" spans="2:8">
      <c r="B3478" s="256" t="s">
        <v>3061</v>
      </c>
      <c r="C3478" s="256"/>
      <c r="D3478" s="275"/>
      <c r="E3478" s="276" t="s">
        <v>3062</v>
      </c>
      <c r="F3478" s="277">
        <f>+F3450+F3459+F3467+F3476</f>
        <v>3096089</v>
      </c>
      <c r="G3478" s="257"/>
      <c r="H3478" s="257"/>
    </row>
    <row r="3479" spans="2:8">
      <c r="B3479" s="256" t="s">
        <v>2924</v>
      </c>
      <c r="C3479" s="257"/>
      <c r="D3479" s="258"/>
      <c r="E3479" s="276"/>
      <c r="F3479" s="333"/>
      <c r="G3479" s="257"/>
      <c r="H3479" s="257"/>
    </row>
    <row r="3480" spans="2:8">
      <c r="B3480" s="261" t="s">
        <v>3063</v>
      </c>
      <c r="C3480" s="261"/>
      <c r="D3480" s="262"/>
      <c r="E3480" s="263" t="s">
        <v>3064</v>
      </c>
      <c r="F3480" s="282">
        <f>F3373+F3419+F3478</f>
        <v>9431828.8139999993</v>
      </c>
      <c r="G3480" s="265"/>
      <c r="H3480" s="265"/>
    </row>
    <row r="3481" spans="2:8">
      <c r="B3481" s="261" t="s">
        <v>2927</v>
      </c>
      <c r="C3481" s="265"/>
      <c r="D3481" s="284"/>
      <c r="E3481" s="263"/>
      <c r="F3481" s="334"/>
      <c r="G3481" s="265"/>
      <c r="H3481" s="265"/>
    </row>
    <row r="3482" spans="2:8" ht="11.7" thickBot="1">
      <c r="B3482" s="218"/>
      <c r="C3482" s="218"/>
      <c r="D3482" s="335"/>
      <c r="E3482" s="336"/>
      <c r="F3482" s="174"/>
      <c r="G3482" s="218"/>
      <c r="H3482" s="218"/>
    </row>
    <row r="3483" spans="2:8">
      <c r="B3483" s="163"/>
      <c r="C3483" s="163"/>
      <c r="D3483" s="164"/>
      <c r="E3483" s="165" t="s">
        <v>2600</v>
      </c>
      <c r="F3483" s="35"/>
      <c r="G3483" s="207"/>
      <c r="H3483" s="207"/>
    </row>
    <row r="3484" spans="2:8">
      <c r="B3484" s="143" t="s">
        <v>3065</v>
      </c>
      <c r="C3484" s="143" t="s">
        <v>2398</v>
      </c>
      <c r="D3484" s="299" t="s">
        <v>3066</v>
      </c>
      <c r="E3484" s="300" t="s">
        <v>3067</v>
      </c>
      <c r="F3484" s="20">
        <v>2500</v>
      </c>
      <c r="G3484" s="188" t="s">
        <v>2731</v>
      </c>
      <c r="H3484" s="188" t="s">
        <v>2579</v>
      </c>
    </row>
    <row r="3485" spans="2:8">
      <c r="B3485" s="143" t="s">
        <v>3065</v>
      </c>
      <c r="C3485" s="143" t="s">
        <v>2398</v>
      </c>
      <c r="D3485" s="299" t="s">
        <v>3066</v>
      </c>
      <c r="E3485" s="300" t="s">
        <v>3068</v>
      </c>
      <c r="F3485" s="20">
        <f>25000*0.64</f>
        <v>16000</v>
      </c>
      <c r="G3485" s="188" t="s">
        <v>2731</v>
      </c>
      <c r="H3485" s="188" t="s">
        <v>2400</v>
      </c>
    </row>
    <row r="3486" spans="2:8">
      <c r="B3486" s="298" t="s">
        <v>3065</v>
      </c>
      <c r="C3486" s="298" t="s">
        <v>2398</v>
      </c>
      <c r="D3486" s="299" t="s">
        <v>3066</v>
      </c>
      <c r="E3486" s="294" t="s">
        <v>3069</v>
      </c>
      <c r="F3486" s="20">
        <f>135450*0.64</f>
        <v>86688</v>
      </c>
      <c r="G3486" s="86" t="s">
        <v>2731</v>
      </c>
      <c r="H3486" s="86" t="s">
        <v>2400</v>
      </c>
    </row>
    <row r="3487" spans="2:8">
      <c r="B3487" s="143" t="s">
        <v>3065</v>
      </c>
      <c r="C3487" s="143" t="s">
        <v>2398</v>
      </c>
      <c r="D3487" s="299" t="s">
        <v>3066</v>
      </c>
      <c r="E3487" s="87" t="s">
        <v>3070</v>
      </c>
      <c r="F3487" s="148">
        <f>SUM(F3483:F3486)</f>
        <v>105188</v>
      </c>
      <c r="G3487" s="188"/>
      <c r="H3487" s="188"/>
    </row>
    <row r="3488" spans="2:8">
      <c r="B3488" s="143"/>
      <c r="C3488" s="143"/>
      <c r="D3488" s="299"/>
      <c r="E3488" s="330" t="s">
        <v>2600</v>
      </c>
      <c r="F3488" s="20"/>
      <c r="G3488" s="188"/>
      <c r="H3488" s="188"/>
    </row>
    <row r="3489" spans="2:8">
      <c r="B3489" s="298" t="s">
        <v>3065</v>
      </c>
      <c r="C3489" s="298" t="s">
        <v>2398</v>
      </c>
      <c r="D3489" s="299" t="s">
        <v>2299</v>
      </c>
      <c r="E3489" s="294" t="s">
        <v>2429</v>
      </c>
      <c r="F3489" s="20">
        <v>10000</v>
      </c>
      <c r="G3489" s="188" t="s">
        <v>2731</v>
      </c>
      <c r="H3489" s="188" t="s">
        <v>2400</v>
      </c>
    </row>
    <row r="3490" spans="2:8">
      <c r="B3490" s="298" t="s">
        <v>3065</v>
      </c>
      <c r="C3490" s="298" t="s">
        <v>2398</v>
      </c>
      <c r="D3490" s="299" t="s">
        <v>2299</v>
      </c>
      <c r="E3490" s="87" t="s">
        <v>3071</v>
      </c>
      <c r="F3490" s="148">
        <f>SUM(F3489:F3489)</f>
        <v>10000</v>
      </c>
      <c r="G3490" s="188"/>
      <c r="H3490" s="188"/>
    </row>
    <row r="3491" spans="2:8">
      <c r="B3491" s="143"/>
      <c r="C3491" s="143"/>
      <c r="D3491" s="299"/>
      <c r="E3491" s="330" t="s">
        <v>2600</v>
      </c>
      <c r="F3491" s="20"/>
      <c r="G3491" s="188"/>
      <c r="H3491" s="188"/>
    </row>
    <row r="3492" spans="2:8">
      <c r="B3492" s="298" t="s">
        <v>3065</v>
      </c>
      <c r="C3492" s="298" t="s">
        <v>2398</v>
      </c>
      <c r="D3492" s="299" t="s">
        <v>2876</v>
      </c>
      <c r="E3492" s="294" t="s">
        <v>3072</v>
      </c>
      <c r="F3492" s="20">
        <v>71225</v>
      </c>
      <c r="G3492" s="188" t="s">
        <v>2731</v>
      </c>
      <c r="H3492" s="188" t="s">
        <v>2400</v>
      </c>
    </row>
    <row r="3493" spans="2:8">
      <c r="B3493" s="298" t="s">
        <v>3065</v>
      </c>
      <c r="C3493" s="298" t="s">
        <v>2398</v>
      </c>
      <c r="D3493" s="299" t="s">
        <v>2876</v>
      </c>
      <c r="E3493" s="87" t="s">
        <v>3073</v>
      </c>
      <c r="F3493" s="148">
        <f>SUM(F3492:F3492)</f>
        <v>71225</v>
      </c>
      <c r="G3493" s="188"/>
      <c r="H3493" s="188"/>
    </row>
    <row r="3494" spans="2:8">
      <c r="B3494" s="312"/>
      <c r="C3494" s="312"/>
      <c r="D3494" s="313"/>
      <c r="E3494" s="330" t="s">
        <v>2600</v>
      </c>
      <c r="F3494" s="20"/>
      <c r="G3494" s="86"/>
      <c r="H3494" s="86"/>
    </row>
    <row r="3495" spans="2:8">
      <c r="B3495" s="298" t="s">
        <v>3065</v>
      </c>
      <c r="C3495" s="298" t="s">
        <v>2398</v>
      </c>
      <c r="D3495" s="299" t="s">
        <v>2878</v>
      </c>
      <c r="E3495" s="294" t="s">
        <v>2429</v>
      </c>
      <c r="F3495" s="20">
        <v>5500</v>
      </c>
      <c r="G3495" s="188" t="s">
        <v>2731</v>
      </c>
      <c r="H3495" s="188" t="s">
        <v>2400</v>
      </c>
    </row>
    <row r="3496" spans="2:8">
      <c r="B3496" s="298" t="s">
        <v>3065</v>
      </c>
      <c r="C3496" s="298" t="s">
        <v>2398</v>
      </c>
      <c r="D3496" s="299" t="s">
        <v>2878</v>
      </c>
      <c r="E3496" s="87" t="s">
        <v>3074</v>
      </c>
      <c r="F3496" s="148">
        <f>SUM(F3494:F3495)</f>
        <v>5500</v>
      </c>
      <c r="G3496" s="188"/>
      <c r="H3496" s="188"/>
    </row>
    <row r="3497" spans="2:8">
      <c r="B3497" s="138"/>
      <c r="C3497" s="138"/>
      <c r="D3497" s="139"/>
      <c r="E3497" s="140" t="s">
        <v>2600</v>
      </c>
      <c r="F3497" s="20"/>
      <c r="G3497" s="188"/>
      <c r="H3497" s="188"/>
    </row>
    <row r="3498" spans="2:8">
      <c r="B3498" s="143" t="s">
        <v>3065</v>
      </c>
      <c r="C3498" s="143" t="s">
        <v>2398</v>
      </c>
      <c r="D3498" s="144" t="s">
        <v>2880</v>
      </c>
      <c r="E3498" s="250" t="s">
        <v>3075</v>
      </c>
      <c r="F3498" s="20">
        <v>2000</v>
      </c>
      <c r="G3498" s="188" t="s">
        <v>2731</v>
      </c>
      <c r="H3498" s="188" t="s">
        <v>2400</v>
      </c>
    </row>
    <row r="3499" spans="2:8">
      <c r="B3499" s="143" t="s">
        <v>3065</v>
      </c>
      <c r="C3499" s="143" t="s">
        <v>2398</v>
      </c>
      <c r="D3499" s="144" t="s">
        <v>2880</v>
      </c>
      <c r="E3499" s="147" t="s">
        <v>3076</v>
      </c>
      <c r="F3499" s="148">
        <f>SUM(F3497:F3498)</f>
        <v>2000</v>
      </c>
      <c r="G3499" s="188"/>
      <c r="H3499" s="188"/>
    </row>
    <row r="3500" spans="2:8">
      <c r="B3500" s="138"/>
      <c r="C3500" s="138"/>
      <c r="D3500" s="139"/>
      <c r="E3500" s="140" t="s">
        <v>2600</v>
      </c>
      <c r="F3500" s="67"/>
      <c r="G3500" s="188"/>
      <c r="H3500" s="188"/>
    </row>
    <row r="3501" spans="2:8">
      <c r="B3501" s="298" t="s">
        <v>3065</v>
      </c>
      <c r="C3501" s="298" t="s">
        <v>2398</v>
      </c>
      <c r="D3501" s="299" t="s">
        <v>2882</v>
      </c>
      <c r="E3501" s="300" t="s">
        <v>3067</v>
      </c>
      <c r="F3501" s="20">
        <v>3000</v>
      </c>
      <c r="G3501" s="188" t="s">
        <v>2731</v>
      </c>
      <c r="H3501" s="188" t="s">
        <v>2579</v>
      </c>
    </row>
    <row r="3502" spans="2:8">
      <c r="B3502" s="298" t="s">
        <v>3065</v>
      </c>
      <c r="C3502" s="298" t="s">
        <v>2398</v>
      </c>
      <c r="D3502" s="299" t="s">
        <v>2882</v>
      </c>
      <c r="E3502" s="300" t="s">
        <v>3068</v>
      </c>
      <c r="F3502" s="20">
        <v>25000</v>
      </c>
      <c r="G3502" s="188" t="s">
        <v>2731</v>
      </c>
      <c r="H3502" s="188" t="s">
        <v>2400</v>
      </c>
    </row>
    <row r="3503" spans="2:8">
      <c r="B3503" s="298" t="s">
        <v>3065</v>
      </c>
      <c r="C3503" s="298" t="s">
        <v>2398</v>
      </c>
      <c r="D3503" s="299" t="s">
        <v>2882</v>
      </c>
      <c r="E3503" s="294" t="s">
        <v>3077</v>
      </c>
      <c r="F3503" s="20">
        <v>47440</v>
      </c>
      <c r="G3503" s="188" t="s">
        <v>2731</v>
      </c>
      <c r="H3503" s="188" t="s">
        <v>2400</v>
      </c>
    </row>
    <row r="3504" spans="2:8">
      <c r="B3504" s="298" t="s">
        <v>3065</v>
      </c>
      <c r="C3504" s="298" t="s">
        <v>2398</v>
      </c>
      <c r="D3504" s="299" t="s">
        <v>2882</v>
      </c>
      <c r="E3504" s="87" t="s">
        <v>3078</v>
      </c>
      <c r="F3504" s="148">
        <f>SUM(F3500:F3503)</f>
        <v>75440</v>
      </c>
      <c r="G3504" s="188"/>
      <c r="H3504" s="188"/>
    </row>
    <row r="3505" spans="2:8">
      <c r="B3505" s="312"/>
      <c r="C3505" s="312"/>
      <c r="D3505" s="313"/>
      <c r="E3505" s="330" t="s">
        <v>2600</v>
      </c>
      <c r="F3505" s="20"/>
      <c r="G3505" s="188"/>
      <c r="H3505" s="188"/>
    </row>
    <row r="3506" spans="2:8">
      <c r="B3506" s="298" t="s">
        <v>3065</v>
      </c>
      <c r="C3506" s="298" t="s">
        <v>2398</v>
      </c>
      <c r="D3506" s="299" t="s">
        <v>2884</v>
      </c>
      <c r="E3506" s="300" t="s">
        <v>3067</v>
      </c>
      <c r="F3506" s="20">
        <v>2000</v>
      </c>
      <c r="G3506" s="188" t="s">
        <v>2731</v>
      </c>
      <c r="H3506" s="188" t="s">
        <v>2579</v>
      </c>
    </row>
    <row r="3507" spans="2:8">
      <c r="B3507" s="298" t="s">
        <v>3065</v>
      </c>
      <c r="C3507" s="298" t="s">
        <v>2398</v>
      </c>
      <c r="D3507" s="299" t="s">
        <v>2884</v>
      </c>
      <c r="E3507" s="300" t="s">
        <v>3068</v>
      </c>
      <c r="F3507" s="20">
        <f>25000*0.36</f>
        <v>9000</v>
      </c>
      <c r="G3507" s="188" t="s">
        <v>2731</v>
      </c>
      <c r="H3507" s="188" t="s">
        <v>2400</v>
      </c>
    </row>
    <row r="3508" spans="2:8">
      <c r="B3508" s="298" t="s">
        <v>3065</v>
      </c>
      <c r="C3508" s="298" t="s">
        <v>2398</v>
      </c>
      <c r="D3508" s="299" t="s">
        <v>2884</v>
      </c>
      <c r="E3508" s="294" t="s">
        <v>3069</v>
      </c>
      <c r="F3508" s="20">
        <f>135450*0.36</f>
        <v>48762</v>
      </c>
      <c r="G3508" s="188" t="s">
        <v>2731</v>
      </c>
      <c r="H3508" s="188" t="s">
        <v>2400</v>
      </c>
    </row>
    <row r="3509" spans="2:8">
      <c r="B3509" s="143" t="s">
        <v>3065</v>
      </c>
      <c r="C3509" s="143" t="s">
        <v>2398</v>
      </c>
      <c r="D3509" s="144" t="s">
        <v>2884</v>
      </c>
      <c r="E3509" s="147" t="s">
        <v>3079</v>
      </c>
      <c r="F3509" s="148">
        <f>SUM(F3505:F3508)</f>
        <v>59762</v>
      </c>
      <c r="G3509" s="188"/>
      <c r="H3509" s="188"/>
    </row>
    <row r="3510" spans="2:8">
      <c r="B3510" s="138"/>
      <c r="C3510" s="138"/>
      <c r="D3510" s="139"/>
      <c r="E3510" s="140" t="s">
        <v>2600</v>
      </c>
      <c r="F3510" s="20"/>
      <c r="G3510" s="188"/>
      <c r="H3510" s="188"/>
    </row>
    <row r="3511" spans="2:8">
      <c r="B3511" s="143" t="s">
        <v>3065</v>
      </c>
      <c r="C3511" s="143" t="s">
        <v>2398</v>
      </c>
      <c r="D3511" s="144" t="s">
        <v>2886</v>
      </c>
      <c r="E3511" s="250" t="s">
        <v>3067</v>
      </c>
      <c r="F3511" s="20">
        <v>4000</v>
      </c>
      <c r="G3511" s="188" t="s">
        <v>2731</v>
      </c>
      <c r="H3511" s="188" t="s">
        <v>2579</v>
      </c>
    </row>
    <row r="3512" spans="2:8">
      <c r="B3512" s="143" t="s">
        <v>3065</v>
      </c>
      <c r="C3512" s="143" t="s">
        <v>2398</v>
      </c>
      <c r="D3512" s="144" t="s">
        <v>2886</v>
      </c>
      <c r="E3512" s="294" t="s">
        <v>3077</v>
      </c>
      <c r="F3512" s="20">
        <v>64535</v>
      </c>
      <c r="G3512" s="188" t="s">
        <v>2731</v>
      </c>
      <c r="H3512" s="188" t="s">
        <v>2400</v>
      </c>
    </row>
    <row r="3513" spans="2:8">
      <c r="B3513" s="143" t="s">
        <v>3065</v>
      </c>
      <c r="C3513" s="143" t="s">
        <v>2398</v>
      </c>
      <c r="D3513" s="144" t="s">
        <v>2886</v>
      </c>
      <c r="E3513" s="147" t="s">
        <v>3080</v>
      </c>
      <c r="F3513" s="148">
        <f>SUM(F3510:F3512)</f>
        <v>68535</v>
      </c>
      <c r="G3513" s="188"/>
      <c r="H3513" s="188"/>
    </row>
    <row r="3514" spans="2:8">
      <c r="B3514" s="138"/>
      <c r="C3514" s="138"/>
      <c r="D3514" s="139"/>
      <c r="E3514" s="309" t="s">
        <v>3081</v>
      </c>
      <c r="F3514" s="310"/>
      <c r="G3514" s="311"/>
      <c r="H3514" s="311"/>
    </row>
    <row r="3515" spans="2:8">
      <c r="B3515" s="298" t="s">
        <v>3065</v>
      </c>
      <c r="C3515" s="298" t="s">
        <v>3082</v>
      </c>
      <c r="D3515" s="299" t="s">
        <v>3066</v>
      </c>
      <c r="E3515" s="300" t="s">
        <v>2912</v>
      </c>
      <c r="F3515" s="20">
        <v>5000</v>
      </c>
      <c r="G3515" s="188" t="s">
        <v>2731</v>
      </c>
      <c r="H3515" s="86" t="s">
        <v>3083</v>
      </c>
    </row>
    <row r="3516" spans="2:8">
      <c r="B3516" s="143" t="s">
        <v>3065</v>
      </c>
      <c r="C3516" s="143" t="s">
        <v>3082</v>
      </c>
      <c r="D3516" s="144" t="s">
        <v>3066</v>
      </c>
      <c r="E3516" s="147" t="s">
        <v>3070</v>
      </c>
      <c r="F3516" s="148">
        <f>SUM(F3514:F3515)</f>
        <v>5000</v>
      </c>
      <c r="G3516" s="188"/>
      <c r="H3516" s="188"/>
    </row>
    <row r="3517" spans="2:8">
      <c r="B3517" s="138"/>
      <c r="C3517" s="138"/>
      <c r="D3517" s="167"/>
      <c r="E3517" s="309" t="s">
        <v>3081</v>
      </c>
      <c r="F3517" s="67"/>
      <c r="G3517" s="188"/>
      <c r="H3517" s="188"/>
    </row>
    <row r="3518" spans="2:8">
      <c r="B3518" s="143" t="s">
        <v>3065</v>
      </c>
      <c r="C3518" s="143" t="s">
        <v>3082</v>
      </c>
      <c r="D3518" s="161" t="s">
        <v>2882</v>
      </c>
      <c r="E3518" s="250" t="s">
        <v>2912</v>
      </c>
      <c r="F3518" s="67">
        <v>5000</v>
      </c>
      <c r="G3518" s="188" t="s">
        <v>2731</v>
      </c>
      <c r="H3518" s="188" t="s">
        <v>3083</v>
      </c>
    </row>
    <row r="3519" spans="2:8">
      <c r="B3519" s="143" t="s">
        <v>3065</v>
      </c>
      <c r="C3519" s="143" t="s">
        <v>3082</v>
      </c>
      <c r="D3519" s="161" t="s">
        <v>2882</v>
      </c>
      <c r="E3519" s="147" t="s">
        <v>3084</v>
      </c>
      <c r="F3519" s="148">
        <f>SUM(F3517:F3518)</f>
        <v>5000</v>
      </c>
      <c r="G3519" s="188"/>
      <c r="H3519" s="188"/>
    </row>
    <row r="3520" spans="2:8">
      <c r="B3520" s="138"/>
      <c r="C3520" s="138"/>
      <c r="D3520" s="167"/>
      <c r="E3520" s="309" t="s">
        <v>3081</v>
      </c>
      <c r="F3520" s="67"/>
      <c r="G3520" s="188"/>
      <c r="H3520" s="188"/>
    </row>
    <row r="3521" spans="2:8">
      <c r="B3521" s="143" t="s">
        <v>3065</v>
      </c>
      <c r="C3521" s="143" t="s">
        <v>3082</v>
      </c>
      <c r="D3521" s="161" t="s">
        <v>2886</v>
      </c>
      <c r="E3521" s="250" t="s">
        <v>2912</v>
      </c>
      <c r="F3521" s="67">
        <v>14000</v>
      </c>
      <c r="G3521" s="188" t="s">
        <v>2731</v>
      </c>
      <c r="H3521" s="188" t="s">
        <v>3083</v>
      </c>
    </row>
    <row r="3522" spans="2:8">
      <c r="B3522" s="143" t="s">
        <v>3065</v>
      </c>
      <c r="C3522" s="143" t="s">
        <v>3082</v>
      </c>
      <c r="D3522" s="161" t="s">
        <v>2886</v>
      </c>
      <c r="E3522" s="147" t="s">
        <v>3080</v>
      </c>
      <c r="F3522" s="148">
        <f>SUM(F3520:F3521)</f>
        <v>14000</v>
      </c>
      <c r="G3522" s="188"/>
      <c r="H3522" s="188"/>
    </row>
    <row r="3523" spans="2:8">
      <c r="B3523" s="138"/>
      <c r="C3523" s="138"/>
      <c r="D3523" s="167"/>
      <c r="E3523" s="309" t="s">
        <v>3085</v>
      </c>
      <c r="F3523" s="67"/>
      <c r="G3523" s="188"/>
      <c r="H3523" s="188"/>
    </row>
    <row r="3524" spans="2:8">
      <c r="B3524" s="143" t="s">
        <v>3065</v>
      </c>
      <c r="C3524" s="143" t="s">
        <v>3086</v>
      </c>
      <c r="D3524" s="144" t="s">
        <v>2878</v>
      </c>
      <c r="E3524" s="250" t="s">
        <v>2912</v>
      </c>
      <c r="F3524" s="295">
        <v>12500</v>
      </c>
      <c r="G3524" s="188" t="s">
        <v>2731</v>
      </c>
      <c r="H3524" s="188" t="s">
        <v>3087</v>
      </c>
    </row>
    <row r="3525" spans="2:8">
      <c r="B3525" s="143" t="s">
        <v>3065</v>
      </c>
      <c r="C3525" s="143" t="s">
        <v>3086</v>
      </c>
      <c r="D3525" s="144" t="s">
        <v>2878</v>
      </c>
      <c r="E3525" s="147" t="s">
        <v>3074</v>
      </c>
      <c r="F3525" s="148">
        <f>SUM(F3523:F3524)</f>
        <v>12500</v>
      </c>
      <c r="G3525" s="188"/>
      <c r="H3525" s="188"/>
    </row>
    <row r="3526" spans="2:8">
      <c r="B3526" s="312"/>
      <c r="C3526" s="312"/>
      <c r="D3526" s="313"/>
      <c r="E3526" s="337" t="s">
        <v>3085</v>
      </c>
      <c r="F3526" s="20"/>
      <c r="G3526" s="86"/>
      <c r="H3526" s="86"/>
    </row>
    <row r="3527" spans="2:8">
      <c r="B3527" s="298" t="s">
        <v>3065</v>
      </c>
      <c r="C3527" s="298" t="s">
        <v>3086</v>
      </c>
      <c r="D3527" s="299" t="s">
        <v>2882</v>
      </c>
      <c r="E3527" s="300" t="s">
        <v>2912</v>
      </c>
      <c r="F3527" s="20">
        <v>25000</v>
      </c>
      <c r="G3527" s="188" t="s">
        <v>2731</v>
      </c>
      <c r="H3527" s="86" t="s">
        <v>3087</v>
      </c>
    </row>
    <row r="3528" spans="2:8">
      <c r="B3528" s="298" t="s">
        <v>3065</v>
      </c>
      <c r="C3528" s="298" t="s">
        <v>3086</v>
      </c>
      <c r="D3528" s="299" t="s">
        <v>2882</v>
      </c>
      <c r="E3528" s="87" t="s">
        <v>3078</v>
      </c>
      <c r="F3528" s="148">
        <f>SUM(F3526:F3527)</f>
        <v>25000</v>
      </c>
      <c r="G3528" s="86"/>
      <c r="H3528" s="86"/>
    </row>
    <row r="3529" spans="2:8">
      <c r="B3529" s="138"/>
      <c r="C3529" s="138"/>
      <c r="D3529" s="167"/>
      <c r="E3529" s="309" t="s">
        <v>3085</v>
      </c>
      <c r="F3529" s="20"/>
      <c r="G3529" s="188"/>
      <c r="H3529" s="188"/>
    </row>
    <row r="3530" spans="2:8">
      <c r="B3530" s="143" t="s">
        <v>3065</v>
      </c>
      <c r="C3530" s="143" t="s">
        <v>3086</v>
      </c>
      <c r="D3530" s="161" t="s">
        <v>2886</v>
      </c>
      <c r="E3530" s="250" t="s">
        <v>2912</v>
      </c>
      <c r="F3530" s="20">
        <v>50000</v>
      </c>
      <c r="G3530" s="188" t="s">
        <v>2731</v>
      </c>
      <c r="H3530" s="188" t="s">
        <v>3087</v>
      </c>
    </row>
    <row r="3531" spans="2:8">
      <c r="B3531" s="150" t="s">
        <v>3065</v>
      </c>
      <c r="C3531" s="150" t="s">
        <v>3086</v>
      </c>
      <c r="D3531" s="168" t="s">
        <v>2886</v>
      </c>
      <c r="E3531" s="152" t="s">
        <v>3080</v>
      </c>
      <c r="F3531" s="169">
        <f>SUM(F3529:F3530)</f>
        <v>50000</v>
      </c>
      <c r="G3531" s="189"/>
      <c r="H3531" s="189"/>
    </row>
    <row r="3532" spans="2:8" ht="11.7" thickBot="1">
      <c r="B3532" s="154" t="s">
        <v>2895</v>
      </c>
      <c r="C3532" s="154" t="s">
        <v>3088</v>
      </c>
      <c r="D3532" s="155" t="s">
        <v>3089</v>
      </c>
      <c r="E3532" s="156" t="s">
        <v>3090</v>
      </c>
      <c r="F3532" s="157">
        <f>F3487+F3493+F3499+F3504+F3509+F3513+F3519+F3522+F3525+F3528+F3531+F3496+F3490+F3516</f>
        <v>509150</v>
      </c>
      <c r="G3532" s="242"/>
      <c r="H3532" s="242"/>
    </row>
    <row r="3533" spans="2:8" ht="11.7" thickBot="1">
      <c r="B3533" s="171"/>
      <c r="C3533" s="171"/>
      <c r="D3533" s="172"/>
      <c r="E3533" s="173"/>
      <c r="F3533" s="249"/>
      <c r="G3533" s="171"/>
      <c r="H3533" s="171"/>
    </row>
    <row r="3534" spans="2:8">
      <c r="B3534" s="338"/>
      <c r="C3534" s="339"/>
      <c r="D3534" s="340"/>
      <c r="E3534" s="165" t="s">
        <v>2600</v>
      </c>
      <c r="F3534" s="341"/>
      <c r="G3534" s="342"/>
      <c r="H3534" s="342"/>
    </row>
    <row r="3535" spans="2:8">
      <c r="B3535" s="302">
        <v>1541807</v>
      </c>
      <c r="C3535" s="343">
        <v>6320</v>
      </c>
      <c r="D3535" s="344" t="s">
        <v>2803</v>
      </c>
      <c r="E3535" s="145" t="s">
        <v>3091</v>
      </c>
      <c r="F3535" s="20">
        <v>8326</v>
      </c>
      <c r="G3535" s="188" t="s">
        <v>2731</v>
      </c>
      <c r="H3535" s="188" t="s">
        <v>2400</v>
      </c>
    </row>
    <row r="3536" spans="2:8">
      <c r="B3536" s="302">
        <v>1541807</v>
      </c>
      <c r="C3536" s="343">
        <v>6320</v>
      </c>
      <c r="D3536" s="344" t="s">
        <v>2803</v>
      </c>
      <c r="E3536" s="145" t="s">
        <v>3092</v>
      </c>
      <c r="F3536" s="20">
        <v>17343</v>
      </c>
      <c r="G3536" s="188" t="s">
        <v>2731</v>
      </c>
      <c r="H3536" s="188" t="s">
        <v>2400</v>
      </c>
    </row>
    <row r="3537" spans="2:8">
      <c r="B3537" s="302">
        <v>1541807</v>
      </c>
      <c r="C3537" s="343">
        <v>6320</v>
      </c>
      <c r="D3537" s="344" t="s">
        <v>2803</v>
      </c>
      <c r="E3537" s="145" t="s">
        <v>3093</v>
      </c>
      <c r="F3537" s="20">
        <v>25115</v>
      </c>
      <c r="G3537" s="188" t="s">
        <v>2731</v>
      </c>
      <c r="H3537" s="188" t="s">
        <v>2400</v>
      </c>
    </row>
    <row r="3538" spans="2:8">
      <c r="B3538" s="302">
        <v>1541807</v>
      </c>
      <c r="C3538" s="343">
        <v>6320</v>
      </c>
      <c r="D3538" s="344" t="s">
        <v>2803</v>
      </c>
      <c r="E3538" s="147" t="s">
        <v>3094</v>
      </c>
      <c r="F3538" s="162">
        <f>SUM(F3534:F3537)</f>
        <v>50784</v>
      </c>
      <c r="G3538" s="188"/>
      <c r="H3538" s="188"/>
    </row>
    <row r="3539" spans="2:8">
      <c r="B3539" s="345"/>
      <c r="C3539" s="346"/>
      <c r="D3539" s="347"/>
      <c r="E3539" s="330" t="s">
        <v>2600</v>
      </c>
      <c r="F3539" s="310"/>
      <c r="G3539" s="348"/>
      <c r="H3539" s="348"/>
    </row>
    <row r="3540" spans="2:8">
      <c r="B3540" s="302">
        <v>1541807</v>
      </c>
      <c r="C3540" s="343">
        <v>6320</v>
      </c>
      <c r="D3540" s="344" t="s">
        <v>3095</v>
      </c>
      <c r="E3540" s="145" t="s">
        <v>3096</v>
      </c>
      <c r="F3540" s="20">
        <v>17000</v>
      </c>
      <c r="G3540" s="188" t="s">
        <v>2731</v>
      </c>
      <c r="H3540" s="188" t="s">
        <v>2400</v>
      </c>
    </row>
    <row r="3541" spans="2:8">
      <c r="B3541" s="302">
        <v>1541807</v>
      </c>
      <c r="C3541" s="343">
        <v>6320</v>
      </c>
      <c r="D3541" s="344" t="s">
        <v>3095</v>
      </c>
      <c r="E3541" s="147" t="s">
        <v>3097</v>
      </c>
      <c r="F3541" s="162">
        <f>SUM(F3539:F3540)</f>
        <v>17000</v>
      </c>
      <c r="G3541" s="188"/>
      <c r="H3541" s="188"/>
    </row>
    <row r="3542" spans="2:8">
      <c r="B3542" s="349"/>
      <c r="C3542" s="350"/>
      <c r="D3542" s="351"/>
      <c r="E3542" s="140" t="s">
        <v>2600</v>
      </c>
      <c r="F3542" s="352"/>
      <c r="G3542" s="311"/>
      <c r="H3542" s="311"/>
    </row>
    <row r="3543" spans="2:8">
      <c r="B3543" s="302">
        <v>1541807</v>
      </c>
      <c r="C3543" s="343">
        <v>6320</v>
      </c>
      <c r="D3543" s="344">
        <v>100952</v>
      </c>
      <c r="E3543" s="145" t="s">
        <v>3091</v>
      </c>
      <c r="F3543" s="20">
        <f>9960*0.64</f>
        <v>6374.4000000000005</v>
      </c>
      <c r="G3543" s="188" t="s">
        <v>2731</v>
      </c>
      <c r="H3543" s="188" t="s">
        <v>2400</v>
      </c>
    </row>
    <row r="3544" spans="2:8">
      <c r="B3544" s="302">
        <v>1541807</v>
      </c>
      <c r="C3544" s="343">
        <v>6320</v>
      </c>
      <c r="D3544" s="344">
        <v>100952</v>
      </c>
      <c r="E3544" s="145" t="s">
        <v>3092</v>
      </c>
      <c r="F3544" s="20">
        <f>20746*0.64</f>
        <v>13277.44</v>
      </c>
      <c r="G3544" s="188" t="s">
        <v>2731</v>
      </c>
      <c r="H3544" s="188" t="s">
        <v>2400</v>
      </c>
    </row>
    <row r="3545" spans="2:8">
      <c r="B3545" s="302">
        <v>1541807</v>
      </c>
      <c r="C3545" s="343">
        <v>6320</v>
      </c>
      <c r="D3545" s="344">
        <v>100952</v>
      </c>
      <c r="E3545" s="145" t="s">
        <v>3093</v>
      </c>
      <c r="F3545" s="20">
        <f>30044*0.64</f>
        <v>19228.16</v>
      </c>
      <c r="G3545" s="188" t="s">
        <v>2731</v>
      </c>
      <c r="H3545" s="188" t="s">
        <v>2400</v>
      </c>
    </row>
    <row r="3546" spans="2:8">
      <c r="B3546" s="302">
        <v>1541807</v>
      </c>
      <c r="C3546" s="343">
        <v>6320</v>
      </c>
      <c r="D3546" s="344" t="s">
        <v>3066</v>
      </c>
      <c r="E3546" s="147" t="s">
        <v>3098</v>
      </c>
      <c r="F3546" s="162">
        <f>SUM(F3542:F3545)</f>
        <v>38880</v>
      </c>
      <c r="G3546" s="188"/>
      <c r="H3546" s="188"/>
    </row>
    <row r="3547" spans="2:8">
      <c r="B3547" s="345"/>
      <c r="C3547" s="346"/>
      <c r="D3547" s="347"/>
      <c r="E3547" s="330" t="s">
        <v>2600</v>
      </c>
      <c r="F3547" s="310"/>
      <c r="G3547" s="348"/>
      <c r="H3547" s="348"/>
    </row>
    <row r="3548" spans="2:8">
      <c r="B3548" s="302">
        <v>1541807</v>
      </c>
      <c r="C3548" s="343">
        <v>6320</v>
      </c>
      <c r="D3548" s="344">
        <v>999951</v>
      </c>
      <c r="E3548" s="145" t="s">
        <v>3091</v>
      </c>
      <c r="F3548" s="241">
        <v>8637</v>
      </c>
      <c r="G3548" s="188" t="s">
        <v>2731</v>
      </c>
      <c r="H3548" s="188" t="s">
        <v>2400</v>
      </c>
    </row>
    <row r="3549" spans="2:8">
      <c r="B3549" s="302">
        <v>1541807</v>
      </c>
      <c r="C3549" s="343">
        <v>6320</v>
      </c>
      <c r="D3549" s="344">
        <v>999951</v>
      </c>
      <c r="E3549" s="145" t="s">
        <v>3092</v>
      </c>
      <c r="F3549" s="241">
        <v>17991</v>
      </c>
      <c r="G3549" s="188" t="s">
        <v>2731</v>
      </c>
      <c r="H3549" s="188" t="s">
        <v>2400</v>
      </c>
    </row>
    <row r="3550" spans="2:8">
      <c r="B3550" s="302">
        <v>1541807</v>
      </c>
      <c r="C3550" s="343">
        <v>6320</v>
      </c>
      <c r="D3550" s="344">
        <v>999951</v>
      </c>
      <c r="E3550" s="145" t="s">
        <v>3093</v>
      </c>
      <c r="F3550" s="241">
        <v>26054</v>
      </c>
      <c r="G3550" s="188" t="s">
        <v>2731</v>
      </c>
      <c r="H3550" s="188" t="s">
        <v>2400</v>
      </c>
    </row>
    <row r="3551" spans="2:8">
      <c r="B3551" s="302">
        <v>1541807</v>
      </c>
      <c r="C3551" s="343">
        <v>6320</v>
      </c>
      <c r="D3551" s="344" t="s">
        <v>2882</v>
      </c>
      <c r="E3551" s="147" t="s">
        <v>3078</v>
      </c>
      <c r="F3551" s="162">
        <f>SUM(F3547:F3550)</f>
        <v>52682</v>
      </c>
      <c r="G3551" s="188"/>
      <c r="H3551" s="188"/>
    </row>
    <row r="3552" spans="2:8">
      <c r="B3552" s="349"/>
      <c r="C3552" s="350"/>
      <c r="D3552" s="351"/>
      <c r="E3552" s="140" t="s">
        <v>2600</v>
      </c>
      <c r="F3552" s="352"/>
      <c r="G3552" s="311"/>
      <c r="H3552" s="311"/>
    </row>
    <row r="3553" spans="2:8">
      <c r="B3553" s="302">
        <v>1541807</v>
      </c>
      <c r="C3553" s="343">
        <v>6320</v>
      </c>
      <c r="D3553" s="344">
        <v>999952</v>
      </c>
      <c r="E3553" s="145" t="s">
        <v>3091</v>
      </c>
      <c r="F3553" s="20">
        <f>9960*0.36</f>
        <v>3585.6</v>
      </c>
      <c r="G3553" s="188" t="s">
        <v>2731</v>
      </c>
      <c r="H3553" s="188" t="s">
        <v>2400</v>
      </c>
    </row>
    <row r="3554" spans="2:8">
      <c r="B3554" s="302">
        <v>1541807</v>
      </c>
      <c r="C3554" s="343">
        <v>6320</v>
      </c>
      <c r="D3554" s="344">
        <v>999952</v>
      </c>
      <c r="E3554" s="145" t="s">
        <v>3092</v>
      </c>
      <c r="F3554" s="20">
        <f>20746*0.36</f>
        <v>7468.5599999999995</v>
      </c>
      <c r="G3554" s="188" t="s">
        <v>2731</v>
      </c>
      <c r="H3554" s="188" t="s">
        <v>2400</v>
      </c>
    </row>
    <row r="3555" spans="2:8">
      <c r="B3555" s="302">
        <v>1541807</v>
      </c>
      <c r="C3555" s="343">
        <v>6320</v>
      </c>
      <c r="D3555" s="344">
        <v>999952</v>
      </c>
      <c r="E3555" s="145" t="s">
        <v>3093</v>
      </c>
      <c r="F3555" s="20">
        <f>30044*0.36</f>
        <v>10815.84</v>
      </c>
      <c r="G3555" s="188" t="s">
        <v>2731</v>
      </c>
      <c r="H3555" s="188" t="s">
        <v>2400</v>
      </c>
    </row>
    <row r="3556" spans="2:8">
      <c r="B3556" s="302">
        <v>1541807</v>
      </c>
      <c r="C3556" s="343">
        <v>6320</v>
      </c>
      <c r="D3556" s="344" t="s">
        <v>2884</v>
      </c>
      <c r="E3556" s="147" t="s">
        <v>3099</v>
      </c>
      <c r="F3556" s="162">
        <f>SUM(F3552:F3555)</f>
        <v>21870</v>
      </c>
      <c r="G3556" s="188"/>
      <c r="H3556" s="188"/>
    </row>
    <row r="3557" spans="2:8">
      <c r="B3557" s="349"/>
      <c r="C3557" s="350"/>
      <c r="D3557" s="351"/>
      <c r="E3557" s="140" t="s">
        <v>2600</v>
      </c>
      <c r="F3557" s="352"/>
      <c r="G3557" s="311"/>
      <c r="H3557" s="311"/>
    </row>
    <row r="3558" spans="2:8">
      <c r="B3558" s="302">
        <v>1541807</v>
      </c>
      <c r="C3558" s="343">
        <v>6320</v>
      </c>
      <c r="D3558" s="344">
        <v>999953</v>
      </c>
      <c r="E3558" s="145" t="s">
        <v>3091</v>
      </c>
      <c r="F3558" s="20">
        <v>11750</v>
      </c>
      <c r="G3558" s="188" t="s">
        <v>2731</v>
      </c>
      <c r="H3558" s="188" t="s">
        <v>2400</v>
      </c>
    </row>
    <row r="3559" spans="2:8">
      <c r="B3559" s="302">
        <v>1541807</v>
      </c>
      <c r="C3559" s="343">
        <v>6320</v>
      </c>
      <c r="D3559" s="344">
        <v>999953</v>
      </c>
      <c r="E3559" s="145" t="s">
        <v>3092</v>
      </c>
      <c r="F3559" s="20">
        <v>24474</v>
      </c>
      <c r="G3559" s="188" t="s">
        <v>2731</v>
      </c>
      <c r="H3559" s="188" t="s">
        <v>2400</v>
      </c>
    </row>
    <row r="3560" spans="2:8">
      <c r="B3560" s="302">
        <v>1541807</v>
      </c>
      <c r="C3560" s="343">
        <v>6320</v>
      </c>
      <c r="D3560" s="344">
        <v>999953</v>
      </c>
      <c r="E3560" s="145" t="s">
        <v>3093</v>
      </c>
      <c r="F3560" s="20">
        <v>35442</v>
      </c>
      <c r="G3560" s="188" t="s">
        <v>2731</v>
      </c>
      <c r="H3560" s="188" t="s">
        <v>2400</v>
      </c>
    </row>
    <row r="3561" spans="2:8">
      <c r="B3561" s="302">
        <v>1541807</v>
      </c>
      <c r="C3561" s="343">
        <v>6320</v>
      </c>
      <c r="D3561" s="344" t="s">
        <v>2886</v>
      </c>
      <c r="E3561" s="147" t="s">
        <v>3080</v>
      </c>
      <c r="F3561" s="162">
        <f>SUM(F3557:F3560)</f>
        <v>71666</v>
      </c>
      <c r="G3561" s="188"/>
      <c r="H3561" s="188"/>
    </row>
    <row r="3562" spans="2:8">
      <c r="B3562" s="349"/>
      <c r="C3562" s="350"/>
      <c r="D3562" s="351"/>
      <c r="E3562" s="140" t="s">
        <v>2600</v>
      </c>
      <c r="F3562" s="352"/>
      <c r="G3562" s="311"/>
      <c r="H3562" s="311"/>
    </row>
    <row r="3563" spans="2:8">
      <c r="B3563" s="302">
        <v>1541807</v>
      </c>
      <c r="C3563" s="343">
        <v>6320</v>
      </c>
      <c r="D3563" s="344">
        <v>999974</v>
      </c>
      <c r="E3563" s="145" t="s">
        <v>3091</v>
      </c>
      <c r="F3563" s="20">
        <v>2702</v>
      </c>
      <c r="G3563" s="188" t="s">
        <v>2731</v>
      </c>
      <c r="H3563" s="188" t="s">
        <v>2400</v>
      </c>
    </row>
    <row r="3564" spans="2:8">
      <c r="B3564" s="302">
        <v>1541807</v>
      </c>
      <c r="C3564" s="343">
        <v>6320</v>
      </c>
      <c r="D3564" s="344">
        <v>999974</v>
      </c>
      <c r="E3564" s="145" t="s">
        <v>3092</v>
      </c>
      <c r="F3564" s="20">
        <v>6815</v>
      </c>
      <c r="G3564" s="188" t="s">
        <v>2731</v>
      </c>
      <c r="H3564" s="188" t="s">
        <v>2400</v>
      </c>
    </row>
    <row r="3565" spans="2:8">
      <c r="B3565" s="302">
        <v>1541807</v>
      </c>
      <c r="C3565" s="343">
        <v>6320</v>
      </c>
      <c r="D3565" s="344">
        <v>999974</v>
      </c>
      <c r="E3565" s="145" t="s">
        <v>3093</v>
      </c>
      <c r="F3565" s="20">
        <v>8150</v>
      </c>
      <c r="G3565" s="188" t="s">
        <v>2731</v>
      </c>
      <c r="H3565" s="188" t="s">
        <v>2400</v>
      </c>
    </row>
    <row r="3566" spans="2:8">
      <c r="B3566" s="302">
        <v>1541807</v>
      </c>
      <c r="C3566" s="343">
        <v>6320</v>
      </c>
      <c r="D3566" s="344">
        <v>999974</v>
      </c>
      <c r="E3566" s="147" t="s">
        <v>3100</v>
      </c>
      <c r="F3566" s="162">
        <f>SUM(F3562:F3565)</f>
        <v>17667</v>
      </c>
      <c r="G3566" s="188"/>
      <c r="H3566" s="188"/>
    </row>
    <row r="3567" spans="2:8">
      <c r="B3567" s="302">
        <v>1541807</v>
      </c>
      <c r="C3567" s="343">
        <v>7010</v>
      </c>
      <c r="D3567" s="344" t="s">
        <v>2803</v>
      </c>
      <c r="E3567" s="147" t="s">
        <v>2489</v>
      </c>
      <c r="F3567" s="20">
        <v>200</v>
      </c>
      <c r="G3567" s="188" t="s">
        <v>2731</v>
      </c>
      <c r="H3567" s="188" t="s">
        <v>2411</v>
      </c>
    </row>
    <row r="3568" spans="2:8">
      <c r="B3568" s="302">
        <v>1541807</v>
      </c>
      <c r="C3568" s="343">
        <v>7010</v>
      </c>
      <c r="D3568" s="344" t="s">
        <v>3095</v>
      </c>
      <c r="E3568" s="147" t="s">
        <v>2489</v>
      </c>
      <c r="F3568" s="20">
        <v>3000</v>
      </c>
      <c r="G3568" s="188" t="s">
        <v>2731</v>
      </c>
      <c r="H3568" s="188" t="s">
        <v>2411</v>
      </c>
    </row>
    <row r="3569" spans="2:8">
      <c r="B3569" s="302">
        <v>1541807</v>
      </c>
      <c r="C3569" s="343">
        <v>7010</v>
      </c>
      <c r="D3569" s="344" t="s">
        <v>3066</v>
      </c>
      <c r="E3569" s="147" t="s">
        <v>2489</v>
      </c>
      <c r="F3569" s="20">
        <v>200</v>
      </c>
      <c r="G3569" s="188" t="s">
        <v>2731</v>
      </c>
      <c r="H3569" s="188" t="s">
        <v>2411</v>
      </c>
    </row>
    <row r="3570" spans="2:8">
      <c r="B3570" s="302">
        <v>1541807</v>
      </c>
      <c r="C3570" s="343">
        <v>7010</v>
      </c>
      <c r="D3570" s="344">
        <v>999951</v>
      </c>
      <c r="E3570" s="147" t="s">
        <v>2489</v>
      </c>
      <c r="F3570" s="20">
        <v>300</v>
      </c>
      <c r="G3570" s="188" t="s">
        <v>2731</v>
      </c>
      <c r="H3570" s="188" t="s">
        <v>2411</v>
      </c>
    </row>
    <row r="3571" spans="2:8">
      <c r="B3571" s="353">
        <v>1541807</v>
      </c>
      <c r="C3571" s="343">
        <v>7010</v>
      </c>
      <c r="D3571" s="354">
        <v>999952</v>
      </c>
      <c r="E3571" s="147" t="s">
        <v>2489</v>
      </c>
      <c r="F3571" s="20">
        <v>200</v>
      </c>
      <c r="G3571" s="188" t="s">
        <v>2731</v>
      </c>
      <c r="H3571" s="188" t="s">
        <v>2411</v>
      </c>
    </row>
    <row r="3572" spans="2:8">
      <c r="B3572" s="302">
        <v>1541807</v>
      </c>
      <c r="C3572" s="343">
        <v>7010</v>
      </c>
      <c r="D3572" s="344" t="s">
        <v>2886</v>
      </c>
      <c r="E3572" s="147" t="s">
        <v>2489</v>
      </c>
      <c r="F3572" s="20">
        <v>400</v>
      </c>
      <c r="G3572" s="188" t="s">
        <v>2731</v>
      </c>
      <c r="H3572" s="188" t="s">
        <v>2411</v>
      </c>
    </row>
    <row r="3573" spans="2:8">
      <c r="B3573" s="302">
        <v>1541807</v>
      </c>
      <c r="C3573" s="343">
        <v>7010</v>
      </c>
      <c r="D3573" s="344">
        <v>999974</v>
      </c>
      <c r="E3573" s="147" t="s">
        <v>2489</v>
      </c>
      <c r="F3573" s="20">
        <v>1500</v>
      </c>
      <c r="G3573" s="188" t="s">
        <v>2731</v>
      </c>
      <c r="H3573" s="188" t="s">
        <v>2411</v>
      </c>
    </row>
    <row r="3574" spans="2:8">
      <c r="B3574" s="353">
        <v>1541807</v>
      </c>
      <c r="C3574" s="355">
        <v>7015</v>
      </c>
      <c r="D3574" s="354" t="s">
        <v>2803</v>
      </c>
      <c r="E3574" s="87" t="s">
        <v>2622</v>
      </c>
      <c r="F3574" s="20">
        <v>20</v>
      </c>
      <c r="G3574" s="188" t="s">
        <v>2731</v>
      </c>
      <c r="H3574" s="86" t="s">
        <v>2417</v>
      </c>
    </row>
    <row r="3575" spans="2:8">
      <c r="B3575" s="353">
        <v>1541807</v>
      </c>
      <c r="C3575" s="355">
        <v>7015</v>
      </c>
      <c r="D3575" s="354" t="s">
        <v>3095</v>
      </c>
      <c r="E3575" s="87" t="s">
        <v>2622</v>
      </c>
      <c r="F3575" s="20">
        <v>50</v>
      </c>
      <c r="G3575" s="188" t="s">
        <v>2731</v>
      </c>
      <c r="H3575" s="86" t="s">
        <v>2417</v>
      </c>
    </row>
    <row r="3576" spans="2:8">
      <c r="B3576" s="353">
        <v>1541807</v>
      </c>
      <c r="C3576" s="355">
        <v>7015</v>
      </c>
      <c r="D3576" s="354">
        <v>100952</v>
      </c>
      <c r="E3576" s="87" t="s">
        <v>2622</v>
      </c>
      <c r="F3576" s="20">
        <v>20</v>
      </c>
      <c r="G3576" s="188" t="s">
        <v>2731</v>
      </c>
      <c r="H3576" s="86" t="s">
        <v>2417</v>
      </c>
    </row>
    <row r="3577" spans="2:8">
      <c r="B3577" s="353">
        <v>1541807</v>
      </c>
      <c r="C3577" s="355">
        <v>7015</v>
      </c>
      <c r="D3577" s="354">
        <v>999951</v>
      </c>
      <c r="E3577" s="87" t="s">
        <v>2622</v>
      </c>
      <c r="F3577" s="20">
        <v>20</v>
      </c>
      <c r="G3577" s="188" t="s">
        <v>2731</v>
      </c>
      <c r="H3577" s="86" t="s">
        <v>2417</v>
      </c>
    </row>
    <row r="3578" spans="2:8">
      <c r="B3578" s="353">
        <v>1541807</v>
      </c>
      <c r="C3578" s="355">
        <v>7015</v>
      </c>
      <c r="D3578" s="354">
        <v>999952</v>
      </c>
      <c r="E3578" s="87" t="s">
        <v>2622</v>
      </c>
      <c r="F3578" s="20">
        <v>20</v>
      </c>
      <c r="G3578" s="188" t="s">
        <v>2731</v>
      </c>
      <c r="H3578" s="86" t="s">
        <v>2417</v>
      </c>
    </row>
    <row r="3579" spans="2:8">
      <c r="B3579" s="353">
        <v>1541807</v>
      </c>
      <c r="C3579" s="355">
        <v>7015</v>
      </c>
      <c r="D3579" s="354">
        <v>999953</v>
      </c>
      <c r="E3579" s="87" t="s">
        <v>2622</v>
      </c>
      <c r="F3579" s="20">
        <v>20</v>
      </c>
      <c r="G3579" s="188" t="s">
        <v>2731</v>
      </c>
      <c r="H3579" s="86" t="s">
        <v>2417</v>
      </c>
    </row>
    <row r="3580" spans="2:8">
      <c r="B3580" s="353">
        <v>1541807</v>
      </c>
      <c r="C3580" s="355">
        <v>7015</v>
      </c>
      <c r="D3580" s="354">
        <v>999974</v>
      </c>
      <c r="E3580" s="87" t="s">
        <v>2622</v>
      </c>
      <c r="F3580" s="20">
        <v>20</v>
      </c>
      <c r="G3580" s="188" t="s">
        <v>2731</v>
      </c>
      <c r="H3580" s="86" t="s">
        <v>2417</v>
      </c>
    </row>
    <row r="3581" spans="2:8">
      <c r="B3581" s="353" t="s">
        <v>3101</v>
      </c>
      <c r="C3581" s="355">
        <v>7020</v>
      </c>
      <c r="D3581" s="354" t="s">
        <v>2803</v>
      </c>
      <c r="E3581" s="87" t="s">
        <v>2534</v>
      </c>
      <c r="F3581" s="20">
        <v>50</v>
      </c>
      <c r="G3581" s="188" t="s">
        <v>2731</v>
      </c>
      <c r="H3581" s="86" t="s">
        <v>2444</v>
      </c>
    </row>
    <row r="3582" spans="2:8">
      <c r="B3582" s="353" t="s">
        <v>3101</v>
      </c>
      <c r="C3582" s="355">
        <v>7020</v>
      </c>
      <c r="D3582" s="354" t="s">
        <v>3095</v>
      </c>
      <c r="E3582" s="87" t="s">
        <v>2534</v>
      </c>
      <c r="F3582" s="20">
        <v>400</v>
      </c>
      <c r="G3582" s="188" t="s">
        <v>2731</v>
      </c>
      <c r="H3582" s="86" t="s">
        <v>2444</v>
      </c>
    </row>
    <row r="3583" spans="2:8">
      <c r="B3583" s="353" t="s">
        <v>3101</v>
      </c>
      <c r="C3583" s="355">
        <v>7020</v>
      </c>
      <c r="D3583" s="354" t="s">
        <v>3066</v>
      </c>
      <c r="E3583" s="87" t="s">
        <v>2534</v>
      </c>
      <c r="F3583" s="20">
        <v>50</v>
      </c>
      <c r="G3583" s="188" t="s">
        <v>2731</v>
      </c>
      <c r="H3583" s="86" t="s">
        <v>2444</v>
      </c>
    </row>
    <row r="3584" spans="2:8">
      <c r="B3584" s="353" t="s">
        <v>3101</v>
      </c>
      <c r="C3584" s="355">
        <v>7020</v>
      </c>
      <c r="D3584" s="354">
        <v>999951</v>
      </c>
      <c r="E3584" s="87" t="s">
        <v>2534</v>
      </c>
      <c r="F3584" s="20">
        <v>100</v>
      </c>
      <c r="G3584" s="188" t="s">
        <v>2731</v>
      </c>
      <c r="H3584" s="86" t="s">
        <v>2444</v>
      </c>
    </row>
    <row r="3585" spans="2:8">
      <c r="B3585" s="353" t="s">
        <v>3101</v>
      </c>
      <c r="C3585" s="355">
        <v>7020</v>
      </c>
      <c r="D3585" s="354">
        <v>999952</v>
      </c>
      <c r="E3585" s="87" t="s">
        <v>2534</v>
      </c>
      <c r="F3585" s="20">
        <v>50</v>
      </c>
      <c r="G3585" s="188" t="s">
        <v>2731</v>
      </c>
      <c r="H3585" s="86" t="s">
        <v>2444</v>
      </c>
    </row>
    <row r="3586" spans="2:8">
      <c r="B3586" s="353" t="s">
        <v>3101</v>
      </c>
      <c r="C3586" s="355">
        <v>7020</v>
      </c>
      <c r="D3586" s="354">
        <v>999953</v>
      </c>
      <c r="E3586" s="87" t="s">
        <v>2534</v>
      </c>
      <c r="F3586" s="20">
        <v>100</v>
      </c>
      <c r="G3586" s="188" t="s">
        <v>2731</v>
      </c>
      <c r="H3586" s="86" t="s">
        <v>2444</v>
      </c>
    </row>
    <row r="3587" spans="2:8">
      <c r="B3587" s="356" t="s">
        <v>3101</v>
      </c>
      <c r="C3587" s="357">
        <v>7020</v>
      </c>
      <c r="D3587" s="358">
        <v>999974</v>
      </c>
      <c r="E3587" s="89" t="s">
        <v>2534</v>
      </c>
      <c r="F3587" s="25">
        <v>200</v>
      </c>
      <c r="G3587" s="188" t="s">
        <v>2731</v>
      </c>
      <c r="H3587" s="86" t="s">
        <v>2444</v>
      </c>
    </row>
    <row r="3588" spans="2:8" ht="11.7" thickBot="1">
      <c r="B3588" s="271">
        <v>15</v>
      </c>
      <c r="C3588" s="242" t="s">
        <v>3088</v>
      </c>
      <c r="D3588" s="359" t="s">
        <v>3102</v>
      </c>
      <c r="E3588" s="360" t="s">
        <v>3103</v>
      </c>
      <c r="F3588" s="321">
        <f>F3538+F3541+F3546+F3551+F3556+F3561+F3566+SUM(F3567:F3587)</f>
        <v>277469</v>
      </c>
      <c r="G3588" s="242"/>
      <c r="H3588" s="242"/>
    </row>
    <row r="3589" spans="2:8" ht="11.7" thickBot="1">
      <c r="B3589" s="302"/>
      <c r="C3589" s="188"/>
      <c r="D3589" s="353"/>
      <c r="E3589" s="294"/>
      <c r="F3589" s="249"/>
      <c r="G3589" s="171"/>
      <c r="H3589" s="171"/>
    </row>
    <row r="3590" spans="2:8">
      <c r="B3590" s="361"/>
      <c r="C3590" s="362"/>
      <c r="D3590" s="363"/>
      <c r="E3590" s="165" t="s">
        <v>2600</v>
      </c>
      <c r="F3590" s="35"/>
      <c r="G3590" s="207"/>
      <c r="H3590" s="207"/>
    </row>
    <row r="3591" spans="2:8">
      <c r="B3591" s="353">
        <v>1541808</v>
      </c>
      <c r="C3591" s="355">
        <v>6320</v>
      </c>
      <c r="D3591" s="354" t="s">
        <v>2803</v>
      </c>
      <c r="E3591" s="294" t="s">
        <v>3104</v>
      </c>
      <c r="F3591" s="20">
        <v>24890</v>
      </c>
      <c r="G3591" s="188" t="s">
        <v>2731</v>
      </c>
      <c r="H3591" s="188" t="s">
        <v>2400</v>
      </c>
    </row>
    <row r="3592" spans="2:8">
      <c r="B3592" s="353">
        <v>1541808</v>
      </c>
      <c r="C3592" s="355">
        <v>6320</v>
      </c>
      <c r="D3592" s="354" t="s">
        <v>2803</v>
      </c>
      <c r="E3592" s="87" t="s">
        <v>3105</v>
      </c>
      <c r="F3592" s="148">
        <f>SUM(F3590:F3591)</f>
        <v>24890</v>
      </c>
      <c r="G3592" s="188"/>
      <c r="H3592" s="188"/>
    </row>
    <row r="3593" spans="2:8">
      <c r="B3593" s="353"/>
      <c r="C3593" s="355"/>
      <c r="D3593" s="355"/>
      <c r="E3593" s="364" t="s">
        <v>2600</v>
      </c>
      <c r="F3593" s="67"/>
      <c r="G3593" s="188"/>
      <c r="H3593" s="188"/>
    </row>
    <row r="3594" spans="2:8">
      <c r="B3594" s="353" t="s">
        <v>3106</v>
      </c>
      <c r="C3594" s="355">
        <v>6320</v>
      </c>
      <c r="D3594" s="355">
        <v>100952</v>
      </c>
      <c r="E3594" s="294" t="s">
        <v>3104</v>
      </c>
      <c r="F3594" s="20">
        <f>29775*0.64</f>
        <v>19056</v>
      </c>
      <c r="G3594" s="188" t="s">
        <v>2731</v>
      </c>
      <c r="H3594" s="188" t="s">
        <v>2400</v>
      </c>
    </row>
    <row r="3595" spans="2:8">
      <c r="B3595" s="353">
        <v>1541808</v>
      </c>
      <c r="C3595" s="355">
        <v>6320</v>
      </c>
      <c r="D3595" s="354">
        <v>100952</v>
      </c>
      <c r="E3595" s="87" t="s">
        <v>3107</v>
      </c>
      <c r="F3595" s="148">
        <f>SUM(F3593:F3594)</f>
        <v>19056</v>
      </c>
      <c r="G3595" s="188"/>
      <c r="H3595" s="188"/>
    </row>
    <row r="3596" spans="2:8">
      <c r="B3596" s="365"/>
      <c r="C3596" s="366"/>
      <c r="D3596" s="366"/>
      <c r="E3596" s="367" t="s">
        <v>2600</v>
      </c>
      <c r="F3596" s="368"/>
      <c r="G3596" s="369"/>
      <c r="H3596" s="369"/>
    </row>
    <row r="3597" spans="2:8">
      <c r="B3597" s="365">
        <v>1541808</v>
      </c>
      <c r="C3597" s="366">
        <v>6320</v>
      </c>
      <c r="D3597" s="366">
        <v>999951</v>
      </c>
      <c r="E3597" s="370" t="s">
        <v>3104</v>
      </c>
      <c r="F3597" s="20">
        <v>25820</v>
      </c>
      <c r="G3597" s="188" t="s">
        <v>2731</v>
      </c>
      <c r="H3597" s="369" t="s">
        <v>2400</v>
      </c>
    </row>
    <row r="3598" spans="2:8">
      <c r="B3598" s="365">
        <v>1541808</v>
      </c>
      <c r="C3598" s="366">
        <v>6320</v>
      </c>
      <c r="D3598" s="371" t="s">
        <v>2882</v>
      </c>
      <c r="E3598" s="372" t="s">
        <v>3108</v>
      </c>
      <c r="F3598" s="373">
        <f>SUM(F3596:F3597)</f>
        <v>25820</v>
      </c>
      <c r="G3598" s="369"/>
      <c r="H3598" s="369"/>
    </row>
    <row r="3599" spans="2:8">
      <c r="B3599" s="353"/>
      <c r="C3599" s="355"/>
      <c r="D3599" s="355"/>
      <c r="E3599" s="364" t="s">
        <v>2600</v>
      </c>
      <c r="F3599" s="67"/>
      <c r="G3599" s="188"/>
      <c r="H3599" s="188"/>
    </row>
    <row r="3600" spans="2:8">
      <c r="B3600" s="353">
        <v>1541808</v>
      </c>
      <c r="C3600" s="355">
        <v>6320</v>
      </c>
      <c r="D3600" s="355">
        <v>999952</v>
      </c>
      <c r="E3600" s="294" t="s">
        <v>3104</v>
      </c>
      <c r="F3600" s="20">
        <f>29775*0.36</f>
        <v>10719</v>
      </c>
      <c r="G3600" s="188" t="s">
        <v>2731</v>
      </c>
      <c r="H3600" s="188" t="s">
        <v>2400</v>
      </c>
    </row>
    <row r="3601" spans="2:8">
      <c r="B3601" s="353">
        <v>1541808</v>
      </c>
      <c r="C3601" s="355">
        <v>6320</v>
      </c>
      <c r="D3601" s="355">
        <v>999952</v>
      </c>
      <c r="E3601" s="374" t="s">
        <v>3109</v>
      </c>
      <c r="F3601" s="148">
        <f>SUM(F3599:F3600)</f>
        <v>10719</v>
      </c>
      <c r="G3601" s="188"/>
      <c r="H3601" s="188"/>
    </row>
    <row r="3602" spans="2:8">
      <c r="B3602" s="353"/>
      <c r="C3602" s="355"/>
      <c r="D3602" s="355"/>
      <c r="E3602" s="364" t="s">
        <v>2600</v>
      </c>
      <c r="F3602" s="67"/>
      <c r="G3602" s="188"/>
      <c r="H3602" s="188"/>
    </row>
    <row r="3603" spans="2:8">
      <c r="B3603" s="353">
        <v>1541808</v>
      </c>
      <c r="C3603" s="355">
        <v>6320</v>
      </c>
      <c r="D3603" s="355">
        <v>999953</v>
      </c>
      <c r="E3603" s="294" t="s">
        <v>3104</v>
      </c>
      <c r="F3603" s="20">
        <v>35125</v>
      </c>
      <c r="G3603" s="188" t="s">
        <v>2731</v>
      </c>
      <c r="H3603" s="188" t="s">
        <v>2400</v>
      </c>
    </row>
    <row r="3604" spans="2:8">
      <c r="B3604" s="375">
        <v>1541808</v>
      </c>
      <c r="C3604" s="376">
        <v>6320</v>
      </c>
      <c r="D3604" s="376">
        <v>999953</v>
      </c>
      <c r="E3604" s="377" t="s">
        <v>3110</v>
      </c>
      <c r="F3604" s="169">
        <f>SUM(F3602:F3603)</f>
        <v>35125</v>
      </c>
      <c r="G3604" s="189"/>
      <c r="H3604" s="189"/>
    </row>
    <row r="3605" spans="2:8" ht="11.7" thickBot="1">
      <c r="B3605" s="242" t="s">
        <v>2895</v>
      </c>
      <c r="C3605" s="242" t="s">
        <v>3088</v>
      </c>
      <c r="D3605" s="271" t="s">
        <v>3111</v>
      </c>
      <c r="E3605" s="156" t="s">
        <v>3112</v>
      </c>
      <c r="F3605" s="157">
        <f>F3592+F3595+F3598+F3601+F3604</f>
        <v>115610</v>
      </c>
      <c r="G3605" s="242"/>
      <c r="H3605" s="242"/>
    </row>
    <row r="3606" spans="2:8" ht="11.7" thickBot="1">
      <c r="B3606" s="188"/>
      <c r="C3606" s="188"/>
      <c r="D3606" s="302"/>
      <c r="E3606" s="145"/>
      <c r="F3606" s="249"/>
      <c r="G3606" s="171"/>
      <c r="H3606" s="171"/>
    </row>
    <row r="3607" spans="2:8">
      <c r="B3607" s="308"/>
      <c r="C3607" s="378"/>
      <c r="D3607" s="379"/>
      <c r="E3607" s="380" t="s">
        <v>2600</v>
      </c>
      <c r="F3607" s="185"/>
      <c r="G3607" s="244"/>
      <c r="H3607" s="244"/>
    </row>
    <row r="3608" spans="2:8">
      <c r="B3608" s="302">
        <v>1541809</v>
      </c>
      <c r="C3608" s="343">
        <v>6320</v>
      </c>
      <c r="D3608" s="344" t="s">
        <v>2803</v>
      </c>
      <c r="E3608" s="381" t="s">
        <v>3113</v>
      </c>
      <c r="F3608" s="20">
        <v>18203</v>
      </c>
      <c r="G3608" s="188" t="s">
        <v>2731</v>
      </c>
      <c r="H3608" s="188" t="s">
        <v>2400</v>
      </c>
    </row>
    <row r="3609" spans="2:8">
      <c r="B3609" s="302">
        <v>1541809</v>
      </c>
      <c r="C3609" s="343">
        <v>6320</v>
      </c>
      <c r="D3609" s="344" t="s">
        <v>2803</v>
      </c>
      <c r="E3609" s="382" t="s">
        <v>3105</v>
      </c>
      <c r="F3609" s="383">
        <f>SUM(F3607:F3608)</f>
        <v>18203</v>
      </c>
      <c r="G3609" s="188"/>
      <c r="H3609" s="188"/>
    </row>
    <row r="3610" spans="2:8">
      <c r="B3610" s="302"/>
      <c r="C3610" s="343"/>
      <c r="D3610" s="344"/>
      <c r="E3610" s="384" t="s">
        <v>2600</v>
      </c>
      <c r="F3610" s="67"/>
      <c r="G3610" s="188"/>
      <c r="H3610" s="188"/>
    </row>
    <row r="3611" spans="2:8">
      <c r="B3611" s="302">
        <v>1541809</v>
      </c>
      <c r="C3611" s="343">
        <v>6320</v>
      </c>
      <c r="D3611" s="344">
        <v>100952</v>
      </c>
      <c r="E3611" s="381" t="s">
        <v>3113</v>
      </c>
      <c r="F3611" s="20">
        <f>73525*0.64</f>
        <v>47056</v>
      </c>
      <c r="G3611" s="188" t="s">
        <v>2731</v>
      </c>
      <c r="H3611" s="188" t="s">
        <v>2400</v>
      </c>
    </row>
    <row r="3612" spans="2:8">
      <c r="B3612" s="302" t="s">
        <v>3114</v>
      </c>
      <c r="C3612" s="343">
        <v>6320</v>
      </c>
      <c r="D3612" s="344">
        <v>100952</v>
      </c>
      <c r="E3612" s="381" t="s">
        <v>3115</v>
      </c>
      <c r="F3612" s="20">
        <v>43000</v>
      </c>
      <c r="G3612" s="188" t="s">
        <v>2731</v>
      </c>
      <c r="H3612" s="188" t="s">
        <v>2400</v>
      </c>
    </row>
    <row r="3613" spans="2:8">
      <c r="B3613" s="302">
        <v>1541809</v>
      </c>
      <c r="C3613" s="343">
        <v>6320</v>
      </c>
      <c r="D3613" s="344">
        <v>100952</v>
      </c>
      <c r="E3613" s="145" t="s">
        <v>3116</v>
      </c>
      <c r="F3613" s="20">
        <f>97963*0.64</f>
        <v>62696.32</v>
      </c>
      <c r="G3613" s="188" t="s">
        <v>2731</v>
      </c>
      <c r="H3613" s="188" t="s">
        <v>2400</v>
      </c>
    </row>
    <row r="3614" spans="2:8">
      <c r="B3614" s="302">
        <v>1541809</v>
      </c>
      <c r="C3614" s="343">
        <v>6320</v>
      </c>
      <c r="D3614" s="344">
        <v>100952</v>
      </c>
      <c r="E3614" s="147" t="s">
        <v>3098</v>
      </c>
      <c r="F3614" s="148">
        <f>SUM(F3610:F3613)</f>
        <v>152752.32000000001</v>
      </c>
      <c r="G3614" s="188"/>
      <c r="H3614" s="188"/>
    </row>
    <row r="3615" spans="2:8">
      <c r="B3615" s="302"/>
      <c r="C3615" s="343"/>
      <c r="D3615" s="354"/>
      <c r="E3615" s="364" t="s">
        <v>2600</v>
      </c>
      <c r="F3615" s="67"/>
      <c r="G3615" s="188"/>
      <c r="H3615" s="188"/>
    </row>
    <row r="3616" spans="2:8">
      <c r="B3616" s="302">
        <v>1541809</v>
      </c>
      <c r="C3616" s="343">
        <v>6320</v>
      </c>
      <c r="D3616" s="344" t="s">
        <v>2882</v>
      </c>
      <c r="E3616" s="381" t="s">
        <v>3113</v>
      </c>
      <c r="F3616" s="20">
        <v>36133</v>
      </c>
      <c r="G3616" s="188" t="s">
        <v>2731</v>
      </c>
      <c r="H3616" s="188" t="s">
        <v>2400</v>
      </c>
    </row>
    <row r="3617" spans="2:8">
      <c r="B3617" s="302">
        <v>1541809</v>
      </c>
      <c r="C3617" s="343">
        <v>6320</v>
      </c>
      <c r="D3617" s="344" t="s">
        <v>2882</v>
      </c>
      <c r="E3617" s="145" t="s">
        <v>3116</v>
      </c>
      <c r="F3617" s="20">
        <v>26463</v>
      </c>
      <c r="G3617" s="188" t="s">
        <v>2731</v>
      </c>
      <c r="H3617" s="188" t="s">
        <v>2400</v>
      </c>
    </row>
    <row r="3618" spans="2:8">
      <c r="B3618" s="302">
        <v>1541809</v>
      </c>
      <c r="C3618" s="343">
        <v>6320</v>
      </c>
      <c r="D3618" s="343">
        <v>999951</v>
      </c>
      <c r="E3618" s="385" t="s">
        <v>3078</v>
      </c>
      <c r="F3618" s="148">
        <f>SUM(F3615:F3617)</f>
        <v>62596</v>
      </c>
      <c r="G3618" s="188"/>
      <c r="H3618" s="188"/>
    </row>
    <row r="3619" spans="2:8">
      <c r="B3619" s="302"/>
      <c r="C3619" s="343"/>
      <c r="D3619" s="344"/>
      <c r="E3619" s="384" t="s">
        <v>2600</v>
      </c>
      <c r="F3619" s="67"/>
      <c r="G3619" s="188"/>
      <c r="H3619" s="188"/>
    </row>
    <row r="3620" spans="2:8">
      <c r="B3620" s="302">
        <v>1541809</v>
      </c>
      <c r="C3620" s="343">
        <v>6320</v>
      </c>
      <c r="D3620" s="344" t="s">
        <v>2884</v>
      </c>
      <c r="E3620" s="381" t="s">
        <v>3113</v>
      </c>
      <c r="F3620" s="20">
        <f>73525*0.36</f>
        <v>26469</v>
      </c>
      <c r="G3620" s="188" t="s">
        <v>2731</v>
      </c>
      <c r="H3620" s="188" t="s">
        <v>2400</v>
      </c>
    </row>
    <row r="3621" spans="2:8">
      <c r="B3621" s="302">
        <v>1541809</v>
      </c>
      <c r="C3621" s="343">
        <v>6320</v>
      </c>
      <c r="D3621" s="344" t="s">
        <v>2884</v>
      </c>
      <c r="E3621" s="145" t="s">
        <v>3116</v>
      </c>
      <c r="F3621" s="20">
        <f>97963*0.36</f>
        <v>35266.68</v>
      </c>
      <c r="G3621" s="188" t="s">
        <v>2731</v>
      </c>
      <c r="H3621" s="188" t="s">
        <v>2400</v>
      </c>
    </row>
    <row r="3622" spans="2:8">
      <c r="B3622" s="302">
        <v>1541809</v>
      </c>
      <c r="C3622" s="343">
        <v>6320</v>
      </c>
      <c r="D3622" s="343">
        <v>999952</v>
      </c>
      <c r="E3622" s="385" t="s">
        <v>3117</v>
      </c>
      <c r="F3622" s="148">
        <f>SUM(F3619:F3621)</f>
        <v>61735.68</v>
      </c>
      <c r="G3622" s="188"/>
      <c r="H3622" s="188"/>
    </row>
    <row r="3623" spans="2:8">
      <c r="B3623" s="302"/>
      <c r="C3623" s="343"/>
      <c r="D3623" s="344"/>
      <c r="E3623" s="384" t="s">
        <v>2600</v>
      </c>
      <c r="F3623" s="67"/>
      <c r="G3623" s="188"/>
      <c r="H3623" s="188"/>
    </row>
    <row r="3624" spans="2:8">
      <c r="B3624" s="302">
        <v>1541809</v>
      </c>
      <c r="C3624" s="343">
        <v>6320</v>
      </c>
      <c r="D3624" s="344" t="s">
        <v>2886</v>
      </c>
      <c r="E3624" s="381" t="s">
        <v>3113</v>
      </c>
      <c r="F3624" s="20">
        <v>25688</v>
      </c>
      <c r="G3624" s="188" t="s">
        <v>2731</v>
      </c>
      <c r="H3624" s="188" t="s">
        <v>2400</v>
      </c>
    </row>
    <row r="3625" spans="2:8">
      <c r="B3625" s="302">
        <v>1541809</v>
      </c>
      <c r="C3625" s="343">
        <v>6320</v>
      </c>
      <c r="D3625" s="344" t="s">
        <v>2886</v>
      </c>
      <c r="E3625" s="145" t="s">
        <v>3116</v>
      </c>
      <c r="F3625" s="20">
        <v>16080</v>
      </c>
      <c r="G3625" s="188" t="s">
        <v>2731</v>
      </c>
      <c r="H3625" s="188" t="s">
        <v>2400</v>
      </c>
    </row>
    <row r="3626" spans="2:8">
      <c r="B3626" s="375">
        <v>1541809</v>
      </c>
      <c r="C3626" s="376">
        <v>6320</v>
      </c>
      <c r="D3626" s="376">
        <v>999953</v>
      </c>
      <c r="E3626" s="377" t="s">
        <v>3118</v>
      </c>
      <c r="F3626" s="169">
        <f>SUM(F3623:F3625)</f>
        <v>41768</v>
      </c>
      <c r="G3626" s="189"/>
      <c r="H3626" s="189"/>
    </row>
    <row r="3627" spans="2:8" ht="11.7" thickBot="1">
      <c r="B3627" s="242" t="s">
        <v>2895</v>
      </c>
      <c r="C3627" s="242" t="s">
        <v>3088</v>
      </c>
      <c r="D3627" s="271" t="s">
        <v>3119</v>
      </c>
      <c r="E3627" s="156" t="s">
        <v>3120</v>
      </c>
      <c r="F3627" s="157">
        <f>F3609+F3622+F3626+F3618+F3614</f>
        <v>337055</v>
      </c>
      <c r="G3627" s="242"/>
      <c r="H3627" s="242"/>
    </row>
    <row r="3628" spans="2:8" ht="11.7" thickBot="1">
      <c r="B3628" s="245"/>
      <c r="C3628" s="245"/>
      <c r="D3628" s="246"/>
      <c r="E3628" s="247"/>
      <c r="F3628" s="64"/>
      <c r="G3628" s="245"/>
      <c r="H3628" s="245"/>
    </row>
    <row r="3629" spans="2:8">
      <c r="B3629" s="361"/>
      <c r="C3629" s="362"/>
      <c r="D3629" s="363"/>
      <c r="E3629" s="165" t="s">
        <v>2600</v>
      </c>
      <c r="F3629" s="35"/>
      <c r="G3629" s="207"/>
      <c r="H3629" s="207"/>
    </row>
    <row r="3630" spans="2:8">
      <c r="B3630" s="353" t="s">
        <v>2760</v>
      </c>
      <c r="C3630" s="355">
        <v>6320</v>
      </c>
      <c r="D3630" s="354" t="s">
        <v>2803</v>
      </c>
      <c r="E3630" s="294" t="s">
        <v>3121</v>
      </c>
      <c r="F3630" s="20">
        <v>9300</v>
      </c>
      <c r="G3630" s="188" t="s">
        <v>2731</v>
      </c>
      <c r="H3630" s="188" t="s">
        <v>2400</v>
      </c>
    </row>
    <row r="3631" spans="2:8">
      <c r="B3631" s="353" t="s">
        <v>2760</v>
      </c>
      <c r="C3631" s="355">
        <v>6320</v>
      </c>
      <c r="D3631" s="354" t="s">
        <v>2803</v>
      </c>
      <c r="E3631" s="87" t="s">
        <v>3105</v>
      </c>
      <c r="F3631" s="148">
        <f>SUM(F3629:F3630)</f>
        <v>9300</v>
      </c>
      <c r="G3631" s="188"/>
      <c r="H3631" s="188"/>
    </row>
    <row r="3632" spans="2:8">
      <c r="B3632" s="353"/>
      <c r="C3632" s="355"/>
      <c r="D3632" s="355"/>
      <c r="E3632" s="364" t="s">
        <v>2600</v>
      </c>
      <c r="F3632" s="67"/>
      <c r="G3632" s="188"/>
      <c r="H3632" s="188"/>
    </row>
    <row r="3633" spans="2:8">
      <c r="B3633" s="353" t="s">
        <v>2760</v>
      </c>
      <c r="C3633" s="355">
        <v>6320</v>
      </c>
      <c r="D3633" s="355">
        <v>100952</v>
      </c>
      <c r="E3633" s="294" t="s">
        <v>3121</v>
      </c>
      <c r="F3633" s="20">
        <f>11126*0.64</f>
        <v>7120.64</v>
      </c>
      <c r="G3633" s="188" t="s">
        <v>2731</v>
      </c>
      <c r="H3633" s="188" t="s">
        <v>2400</v>
      </c>
    </row>
    <row r="3634" spans="2:8">
      <c r="B3634" s="353" t="s">
        <v>2760</v>
      </c>
      <c r="C3634" s="355">
        <v>6320</v>
      </c>
      <c r="D3634" s="354">
        <v>100952</v>
      </c>
      <c r="E3634" s="87" t="s">
        <v>3107</v>
      </c>
      <c r="F3634" s="148">
        <f>SUM(F3632:F3633)</f>
        <v>7120.64</v>
      </c>
      <c r="G3634" s="188"/>
      <c r="H3634" s="188"/>
    </row>
    <row r="3635" spans="2:8">
      <c r="B3635" s="365"/>
      <c r="C3635" s="366"/>
      <c r="D3635" s="366"/>
      <c r="E3635" s="367" t="s">
        <v>2600</v>
      </c>
      <c r="F3635" s="368"/>
      <c r="G3635" s="369"/>
      <c r="H3635" s="369"/>
    </row>
    <row r="3636" spans="2:8">
      <c r="B3636" s="365" t="s">
        <v>2760</v>
      </c>
      <c r="C3636" s="366">
        <v>6320</v>
      </c>
      <c r="D3636" s="366">
        <v>999951</v>
      </c>
      <c r="E3636" s="294" t="s">
        <v>3121</v>
      </c>
      <c r="F3636" s="20">
        <v>9648</v>
      </c>
      <c r="G3636" s="188" t="s">
        <v>2731</v>
      </c>
      <c r="H3636" s="369" t="s">
        <v>2400</v>
      </c>
    </row>
    <row r="3637" spans="2:8">
      <c r="B3637" s="365" t="s">
        <v>2760</v>
      </c>
      <c r="C3637" s="366">
        <v>6320</v>
      </c>
      <c r="D3637" s="371" t="s">
        <v>2882</v>
      </c>
      <c r="E3637" s="372" t="s">
        <v>3108</v>
      </c>
      <c r="F3637" s="373">
        <f>SUM(F3635:F3636)</f>
        <v>9648</v>
      </c>
      <c r="G3637" s="369"/>
      <c r="H3637" s="369"/>
    </row>
    <row r="3638" spans="2:8">
      <c r="B3638" s="353"/>
      <c r="C3638" s="355"/>
      <c r="D3638" s="355"/>
      <c r="E3638" s="364" t="s">
        <v>2600</v>
      </c>
      <c r="F3638" s="67"/>
      <c r="G3638" s="188"/>
      <c r="H3638" s="188"/>
    </row>
    <row r="3639" spans="2:8">
      <c r="B3639" s="353" t="s">
        <v>2760</v>
      </c>
      <c r="C3639" s="355">
        <v>6320</v>
      </c>
      <c r="D3639" s="355">
        <v>999952</v>
      </c>
      <c r="E3639" s="294" t="s">
        <v>3121</v>
      </c>
      <c r="F3639" s="20">
        <f>11126*0.36</f>
        <v>4005.3599999999997</v>
      </c>
      <c r="G3639" s="188" t="s">
        <v>2731</v>
      </c>
      <c r="H3639" s="188" t="s">
        <v>2400</v>
      </c>
    </row>
    <row r="3640" spans="2:8">
      <c r="B3640" s="353" t="s">
        <v>2760</v>
      </c>
      <c r="C3640" s="355">
        <v>6320</v>
      </c>
      <c r="D3640" s="355">
        <v>999952</v>
      </c>
      <c r="E3640" s="374" t="s">
        <v>3109</v>
      </c>
      <c r="F3640" s="148">
        <f>SUM(F3638:F3639)</f>
        <v>4005.3599999999997</v>
      </c>
      <c r="G3640" s="188"/>
      <c r="H3640" s="188"/>
    </row>
    <row r="3641" spans="2:8">
      <c r="B3641" s="353"/>
      <c r="C3641" s="355"/>
      <c r="D3641" s="355"/>
      <c r="E3641" s="364" t="s">
        <v>2600</v>
      </c>
      <c r="F3641" s="67"/>
      <c r="G3641" s="188"/>
      <c r="H3641" s="188"/>
    </row>
    <row r="3642" spans="2:8">
      <c r="B3642" s="353" t="s">
        <v>2760</v>
      </c>
      <c r="C3642" s="355">
        <v>6320</v>
      </c>
      <c r="D3642" s="355">
        <v>999953</v>
      </c>
      <c r="E3642" s="294" t="s">
        <v>3121</v>
      </c>
      <c r="F3642" s="20">
        <v>13125</v>
      </c>
      <c r="G3642" s="188" t="s">
        <v>2731</v>
      </c>
      <c r="H3642" s="188" t="s">
        <v>2400</v>
      </c>
    </row>
    <row r="3643" spans="2:8">
      <c r="B3643" s="302" t="s">
        <v>2760</v>
      </c>
      <c r="C3643" s="343">
        <v>6320</v>
      </c>
      <c r="D3643" s="343">
        <v>999953</v>
      </c>
      <c r="E3643" s="385" t="s">
        <v>3110</v>
      </c>
      <c r="F3643" s="148">
        <f>SUM(F3641:F3642)</f>
        <v>13125</v>
      </c>
      <c r="G3643" s="188"/>
      <c r="H3643" s="188"/>
    </row>
    <row r="3644" spans="2:8">
      <c r="B3644" s="353"/>
      <c r="C3644" s="355"/>
      <c r="D3644" s="355"/>
      <c r="E3644" s="364" t="s">
        <v>2600</v>
      </c>
      <c r="F3644" s="67"/>
      <c r="G3644" s="188"/>
      <c r="H3644" s="188"/>
    </row>
    <row r="3645" spans="2:8">
      <c r="B3645" s="353" t="s">
        <v>2760</v>
      </c>
      <c r="C3645" s="355">
        <v>6320</v>
      </c>
      <c r="D3645" s="355">
        <v>999999</v>
      </c>
      <c r="E3645" s="294" t="s">
        <v>3122</v>
      </c>
      <c r="F3645" s="67">
        <v>6630</v>
      </c>
      <c r="G3645" s="188" t="s">
        <v>2731</v>
      </c>
      <c r="H3645" s="188" t="s">
        <v>2400</v>
      </c>
    </row>
    <row r="3646" spans="2:8">
      <c r="B3646" s="302" t="s">
        <v>2760</v>
      </c>
      <c r="C3646" s="343">
        <v>6320</v>
      </c>
      <c r="D3646" s="343">
        <v>999999</v>
      </c>
      <c r="E3646" s="385" t="s">
        <v>3110</v>
      </c>
      <c r="F3646" s="148">
        <f>SUM(F3644:F3645)</f>
        <v>6630</v>
      </c>
      <c r="G3646" s="188"/>
      <c r="H3646" s="188"/>
    </row>
    <row r="3647" spans="2:8">
      <c r="B3647" s="302">
        <v>1541810</v>
      </c>
      <c r="C3647" s="343">
        <v>7010</v>
      </c>
      <c r="D3647" s="344" t="s">
        <v>2803</v>
      </c>
      <c r="E3647" s="382" t="s">
        <v>2489</v>
      </c>
      <c r="F3647" s="20">
        <v>400</v>
      </c>
      <c r="G3647" s="188" t="s">
        <v>2731</v>
      </c>
      <c r="H3647" s="188" t="s">
        <v>2411</v>
      </c>
    </row>
    <row r="3648" spans="2:8">
      <c r="B3648" s="302">
        <v>1541810</v>
      </c>
      <c r="C3648" s="343">
        <v>7010</v>
      </c>
      <c r="D3648" s="344" t="s">
        <v>3066</v>
      </c>
      <c r="E3648" s="382" t="s">
        <v>2489</v>
      </c>
      <c r="F3648" s="20">
        <v>300</v>
      </c>
      <c r="G3648" s="188" t="s">
        <v>2731</v>
      </c>
      <c r="H3648" s="188" t="s">
        <v>2411</v>
      </c>
    </row>
    <row r="3649" spans="2:8">
      <c r="B3649" s="302">
        <v>1541810</v>
      </c>
      <c r="C3649" s="343">
        <v>7010</v>
      </c>
      <c r="D3649" s="344">
        <v>999951</v>
      </c>
      <c r="E3649" s="382" t="s">
        <v>2489</v>
      </c>
      <c r="F3649" s="20">
        <v>700</v>
      </c>
      <c r="G3649" s="188" t="s">
        <v>2731</v>
      </c>
      <c r="H3649" s="188" t="s">
        <v>2411</v>
      </c>
    </row>
    <row r="3650" spans="2:8">
      <c r="B3650" s="302">
        <v>1541810</v>
      </c>
      <c r="C3650" s="343">
        <v>7010</v>
      </c>
      <c r="D3650" s="344">
        <v>999952</v>
      </c>
      <c r="E3650" s="382" t="s">
        <v>2489</v>
      </c>
      <c r="F3650" s="20">
        <v>400</v>
      </c>
      <c r="G3650" s="188" t="s">
        <v>2731</v>
      </c>
      <c r="H3650" s="188" t="s">
        <v>2411</v>
      </c>
    </row>
    <row r="3651" spans="2:8">
      <c r="B3651" s="302">
        <v>1541810</v>
      </c>
      <c r="C3651" s="343">
        <v>7010</v>
      </c>
      <c r="D3651" s="344">
        <v>999953</v>
      </c>
      <c r="E3651" s="382" t="s">
        <v>2489</v>
      </c>
      <c r="F3651" s="20">
        <v>800</v>
      </c>
      <c r="G3651" s="188" t="s">
        <v>2731</v>
      </c>
      <c r="H3651" s="188" t="s">
        <v>2411</v>
      </c>
    </row>
    <row r="3652" spans="2:8">
      <c r="B3652" s="375" t="s">
        <v>2760</v>
      </c>
      <c r="C3652" s="376">
        <v>7010</v>
      </c>
      <c r="D3652" s="386">
        <v>999974</v>
      </c>
      <c r="E3652" s="387" t="s">
        <v>2489</v>
      </c>
      <c r="F3652" s="25">
        <v>3000</v>
      </c>
      <c r="G3652" s="188" t="s">
        <v>2731</v>
      </c>
      <c r="H3652" s="189" t="s">
        <v>2411</v>
      </c>
    </row>
    <row r="3653" spans="2:8" ht="11.7" thickBot="1">
      <c r="B3653" s="271">
        <v>15</v>
      </c>
      <c r="C3653" s="242" t="s">
        <v>3088</v>
      </c>
      <c r="D3653" s="271" t="s">
        <v>3123</v>
      </c>
      <c r="E3653" s="156" t="s">
        <v>3124</v>
      </c>
      <c r="F3653" s="157">
        <f>F3631+F3634+F3637+F3640+F3643+SUM(F3646:F3652)</f>
        <v>55429</v>
      </c>
      <c r="G3653" s="242"/>
      <c r="H3653" s="242"/>
    </row>
    <row r="3654" spans="2:8" ht="11.7" thickBot="1">
      <c r="B3654" s="188"/>
      <c r="C3654" s="188"/>
      <c r="D3654" s="302"/>
      <c r="E3654" s="145"/>
      <c r="F3654" s="249"/>
      <c r="G3654" s="171"/>
      <c r="H3654" s="171"/>
    </row>
    <row r="3655" spans="2:8">
      <c r="B3655" s="338"/>
      <c r="C3655" s="339"/>
      <c r="D3655" s="340"/>
      <c r="E3655" s="165" t="s">
        <v>2600</v>
      </c>
      <c r="F3655" s="341"/>
      <c r="G3655" s="342"/>
      <c r="H3655" s="342"/>
    </row>
    <row r="3656" spans="2:8">
      <c r="B3656" s="302">
        <v>1541990</v>
      </c>
      <c r="C3656" s="343">
        <v>6320</v>
      </c>
      <c r="D3656" s="344" t="s">
        <v>2803</v>
      </c>
      <c r="E3656" s="145" t="s">
        <v>3125</v>
      </c>
      <c r="F3656" s="241">
        <v>16878</v>
      </c>
      <c r="G3656" s="188" t="s">
        <v>2792</v>
      </c>
      <c r="H3656" s="188" t="s">
        <v>2400</v>
      </c>
    </row>
    <row r="3657" spans="2:8">
      <c r="B3657" s="302">
        <v>1541990</v>
      </c>
      <c r="C3657" s="343">
        <v>6320</v>
      </c>
      <c r="D3657" s="344" t="s">
        <v>2803</v>
      </c>
      <c r="E3657" s="145" t="s">
        <v>3126</v>
      </c>
      <c r="F3657" s="241">
        <v>34920</v>
      </c>
      <c r="G3657" s="188" t="s">
        <v>2792</v>
      </c>
      <c r="H3657" s="188" t="s">
        <v>2400</v>
      </c>
    </row>
    <row r="3658" spans="2:8">
      <c r="B3658" s="302">
        <v>1541990</v>
      </c>
      <c r="C3658" s="343">
        <v>6320</v>
      </c>
      <c r="D3658" s="344" t="s">
        <v>2803</v>
      </c>
      <c r="E3658" s="382" t="s">
        <v>3094</v>
      </c>
      <c r="F3658" s="162">
        <f>SUM(F3655:F3657)</f>
        <v>51798</v>
      </c>
      <c r="G3658" s="188"/>
      <c r="H3658" s="188"/>
    </row>
    <row r="3659" spans="2:8">
      <c r="B3659" s="349"/>
      <c r="C3659" s="350"/>
      <c r="D3659" s="351"/>
      <c r="E3659" s="140" t="s">
        <v>2600</v>
      </c>
      <c r="F3659" s="352"/>
      <c r="G3659" s="311"/>
      <c r="H3659" s="311"/>
    </row>
    <row r="3660" spans="2:8">
      <c r="B3660" s="302">
        <v>1541990</v>
      </c>
      <c r="C3660" s="343">
        <v>6320</v>
      </c>
      <c r="D3660" s="344" t="s">
        <v>3095</v>
      </c>
      <c r="E3660" s="145" t="s">
        <v>2429</v>
      </c>
      <c r="F3660" s="295">
        <v>500</v>
      </c>
      <c r="G3660" s="188" t="s">
        <v>2792</v>
      </c>
      <c r="H3660" s="188" t="s">
        <v>2400</v>
      </c>
    </row>
    <row r="3661" spans="2:8">
      <c r="B3661" s="302">
        <v>1541990</v>
      </c>
      <c r="C3661" s="343">
        <v>6320</v>
      </c>
      <c r="D3661" s="344" t="s">
        <v>3095</v>
      </c>
      <c r="E3661" s="382" t="s">
        <v>3127</v>
      </c>
      <c r="F3661" s="162">
        <f>SUM(F3659:F3660)</f>
        <v>500</v>
      </c>
      <c r="G3661" s="188"/>
      <c r="H3661" s="188"/>
    </row>
    <row r="3662" spans="2:8">
      <c r="B3662" s="302"/>
      <c r="C3662" s="343"/>
      <c r="D3662" s="344"/>
      <c r="E3662" s="139" t="s">
        <v>2600</v>
      </c>
      <c r="F3662" s="67"/>
      <c r="G3662" s="188"/>
      <c r="H3662" s="188"/>
    </row>
    <row r="3663" spans="2:8">
      <c r="B3663" s="302" t="s">
        <v>3128</v>
      </c>
      <c r="C3663" s="343">
        <v>6320</v>
      </c>
      <c r="D3663" s="344">
        <v>100952</v>
      </c>
      <c r="E3663" s="145" t="s">
        <v>3125</v>
      </c>
      <c r="F3663" s="20">
        <f>20190*0.64</f>
        <v>12921.6</v>
      </c>
      <c r="G3663" s="188" t="s">
        <v>2792</v>
      </c>
      <c r="H3663" s="188" t="s">
        <v>2400</v>
      </c>
    </row>
    <row r="3664" spans="2:8">
      <c r="B3664" s="302" t="s">
        <v>3128</v>
      </c>
      <c r="C3664" s="343">
        <v>6320</v>
      </c>
      <c r="D3664" s="344">
        <v>100952</v>
      </c>
      <c r="E3664" s="382" t="s">
        <v>3129</v>
      </c>
      <c r="F3664" s="162">
        <f>SUM(F3662:F3663)</f>
        <v>12921.6</v>
      </c>
      <c r="G3664" s="188"/>
      <c r="H3664" s="188"/>
    </row>
    <row r="3665" spans="2:8">
      <c r="B3665" s="302"/>
      <c r="C3665" s="343"/>
      <c r="D3665" s="344"/>
      <c r="E3665" s="139" t="s">
        <v>2600</v>
      </c>
      <c r="F3665" s="67"/>
      <c r="G3665" s="188"/>
      <c r="H3665" s="188"/>
    </row>
    <row r="3666" spans="2:8">
      <c r="B3666" s="302" t="s">
        <v>3128</v>
      </c>
      <c r="C3666" s="343">
        <v>6320</v>
      </c>
      <c r="D3666" s="344">
        <v>999951</v>
      </c>
      <c r="E3666" s="145" t="s">
        <v>3125</v>
      </c>
      <c r="F3666" s="20">
        <v>17508</v>
      </c>
      <c r="G3666" s="188" t="s">
        <v>2792</v>
      </c>
      <c r="H3666" s="188" t="s">
        <v>2400</v>
      </c>
    </row>
    <row r="3667" spans="2:8">
      <c r="B3667" s="302" t="s">
        <v>3128</v>
      </c>
      <c r="C3667" s="343">
        <v>6320</v>
      </c>
      <c r="D3667" s="344">
        <v>999951</v>
      </c>
      <c r="E3667" s="382" t="s">
        <v>3078</v>
      </c>
      <c r="F3667" s="162">
        <f>SUM(F3665:F3666)</f>
        <v>17508</v>
      </c>
      <c r="G3667" s="188"/>
      <c r="H3667" s="188"/>
    </row>
    <row r="3668" spans="2:8">
      <c r="B3668" s="302"/>
      <c r="C3668" s="343"/>
      <c r="D3668" s="344"/>
      <c r="E3668" s="139" t="s">
        <v>2600</v>
      </c>
      <c r="F3668" s="67"/>
      <c r="G3668" s="188"/>
      <c r="H3668" s="188"/>
    </row>
    <row r="3669" spans="2:8">
      <c r="B3669" s="302" t="s">
        <v>3128</v>
      </c>
      <c r="C3669" s="343">
        <v>6320</v>
      </c>
      <c r="D3669" s="344">
        <v>999952</v>
      </c>
      <c r="E3669" s="145" t="s">
        <v>3125</v>
      </c>
      <c r="F3669" s="20">
        <f>20190*0.36</f>
        <v>7268.4</v>
      </c>
      <c r="G3669" s="188" t="s">
        <v>2792</v>
      </c>
      <c r="H3669" s="188" t="s">
        <v>2400</v>
      </c>
    </row>
    <row r="3670" spans="2:8">
      <c r="B3670" s="302" t="s">
        <v>3128</v>
      </c>
      <c r="C3670" s="343">
        <v>6320</v>
      </c>
      <c r="D3670" s="344">
        <v>999952</v>
      </c>
      <c r="E3670" s="382" t="s">
        <v>3130</v>
      </c>
      <c r="F3670" s="162">
        <f>SUM(F3668:F3669)</f>
        <v>7268.4</v>
      </c>
      <c r="G3670" s="188"/>
      <c r="H3670" s="188"/>
    </row>
    <row r="3671" spans="2:8">
      <c r="B3671" s="302"/>
      <c r="C3671" s="343"/>
      <c r="D3671" s="344"/>
      <c r="E3671" s="139" t="s">
        <v>2600</v>
      </c>
      <c r="F3671" s="67"/>
      <c r="G3671" s="188"/>
      <c r="H3671" s="188"/>
    </row>
    <row r="3672" spans="2:8">
      <c r="B3672" s="302" t="s">
        <v>3128</v>
      </c>
      <c r="C3672" s="343">
        <v>6320</v>
      </c>
      <c r="D3672" s="344">
        <v>999953</v>
      </c>
      <c r="E3672" s="145" t="s">
        <v>3125</v>
      </c>
      <c r="F3672" s="20">
        <v>23818</v>
      </c>
      <c r="G3672" s="188" t="s">
        <v>2792</v>
      </c>
      <c r="H3672" s="188" t="s">
        <v>2400</v>
      </c>
    </row>
    <row r="3673" spans="2:8">
      <c r="B3673" s="302" t="s">
        <v>3128</v>
      </c>
      <c r="C3673" s="343">
        <v>6320</v>
      </c>
      <c r="D3673" s="344">
        <v>999953</v>
      </c>
      <c r="E3673" s="382" t="s">
        <v>3131</v>
      </c>
      <c r="F3673" s="162">
        <f>SUM(F3671:F3672)</f>
        <v>23818</v>
      </c>
      <c r="G3673" s="188"/>
      <c r="H3673" s="188"/>
    </row>
    <row r="3674" spans="2:8">
      <c r="B3674" s="298" t="s">
        <v>3128</v>
      </c>
      <c r="C3674" s="298" t="s">
        <v>2403</v>
      </c>
      <c r="D3674" s="388" t="s">
        <v>2803</v>
      </c>
      <c r="E3674" s="374" t="s">
        <v>2455</v>
      </c>
      <c r="F3674" s="241">
        <v>400</v>
      </c>
      <c r="G3674" s="188" t="s">
        <v>2792</v>
      </c>
      <c r="H3674" s="86" t="s">
        <v>2405</v>
      </c>
    </row>
    <row r="3675" spans="2:8">
      <c r="B3675" s="143" t="s">
        <v>3128</v>
      </c>
      <c r="C3675" s="143" t="s">
        <v>2403</v>
      </c>
      <c r="D3675" s="353" t="s">
        <v>3132</v>
      </c>
      <c r="E3675" s="385" t="s">
        <v>2455</v>
      </c>
      <c r="F3675" s="241">
        <v>100</v>
      </c>
      <c r="G3675" s="188" t="s">
        <v>2792</v>
      </c>
      <c r="H3675" s="86" t="s">
        <v>2405</v>
      </c>
    </row>
    <row r="3676" spans="2:8">
      <c r="B3676" s="143" t="s">
        <v>3128</v>
      </c>
      <c r="C3676" s="143" t="s">
        <v>2403</v>
      </c>
      <c r="D3676" s="388" t="s">
        <v>3095</v>
      </c>
      <c r="E3676" s="385" t="s">
        <v>2455</v>
      </c>
      <c r="F3676" s="241">
        <v>900</v>
      </c>
      <c r="G3676" s="188" t="s">
        <v>2792</v>
      </c>
      <c r="H3676" s="86" t="s">
        <v>2405</v>
      </c>
    </row>
    <row r="3677" spans="2:8">
      <c r="B3677" s="143" t="s">
        <v>3128</v>
      </c>
      <c r="C3677" s="143" t="s">
        <v>2403</v>
      </c>
      <c r="D3677" s="353" t="s">
        <v>3066</v>
      </c>
      <c r="E3677" s="147" t="s">
        <v>2455</v>
      </c>
      <c r="F3677" s="241">
        <v>200</v>
      </c>
      <c r="G3677" s="188" t="s">
        <v>2792</v>
      </c>
      <c r="H3677" s="86" t="s">
        <v>2405</v>
      </c>
    </row>
    <row r="3678" spans="2:8">
      <c r="B3678" s="143" t="s">
        <v>3128</v>
      </c>
      <c r="C3678" s="143" t="s">
        <v>2403</v>
      </c>
      <c r="D3678" s="299" t="s">
        <v>2876</v>
      </c>
      <c r="E3678" s="385" t="s">
        <v>3133</v>
      </c>
      <c r="F3678" s="241">
        <v>100</v>
      </c>
      <c r="G3678" s="188" t="s">
        <v>2792</v>
      </c>
      <c r="H3678" s="86" t="s">
        <v>2405</v>
      </c>
    </row>
    <row r="3679" spans="2:8">
      <c r="B3679" s="143" t="s">
        <v>3128</v>
      </c>
      <c r="C3679" s="143" t="s">
        <v>2403</v>
      </c>
      <c r="D3679" s="299" t="s">
        <v>2878</v>
      </c>
      <c r="E3679" s="147" t="s">
        <v>2455</v>
      </c>
      <c r="F3679" s="241">
        <v>100</v>
      </c>
      <c r="G3679" s="188" t="s">
        <v>2792</v>
      </c>
      <c r="H3679" s="86" t="s">
        <v>2405</v>
      </c>
    </row>
    <row r="3680" spans="2:8">
      <c r="B3680" s="143" t="s">
        <v>3128</v>
      </c>
      <c r="C3680" s="143" t="s">
        <v>2403</v>
      </c>
      <c r="D3680" s="389" t="s">
        <v>2880</v>
      </c>
      <c r="E3680" s="385" t="s">
        <v>2455</v>
      </c>
      <c r="F3680" s="241">
        <v>100</v>
      </c>
      <c r="G3680" s="188" t="s">
        <v>2792</v>
      </c>
      <c r="H3680" s="86" t="s">
        <v>2405</v>
      </c>
    </row>
    <row r="3681" spans="2:8">
      <c r="B3681" s="143" t="s">
        <v>3128</v>
      </c>
      <c r="C3681" s="143" t="s">
        <v>2403</v>
      </c>
      <c r="D3681" s="389" t="s">
        <v>2882</v>
      </c>
      <c r="E3681" s="385" t="s">
        <v>2455</v>
      </c>
      <c r="F3681" s="241">
        <v>400</v>
      </c>
      <c r="G3681" s="188" t="s">
        <v>2792</v>
      </c>
      <c r="H3681" s="86" t="s">
        <v>2405</v>
      </c>
    </row>
    <row r="3682" spans="2:8">
      <c r="B3682" s="143" t="s">
        <v>3128</v>
      </c>
      <c r="C3682" s="143" t="s">
        <v>2403</v>
      </c>
      <c r="D3682" s="389" t="s">
        <v>2884</v>
      </c>
      <c r="E3682" s="385" t="s">
        <v>2455</v>
      </c>
      <c r="F3682" s="241">
        <v>150</v>
      </c>
      <c r="G3682" s="188" t="s">
        <v>2792</v>
      </c>
      <c r="H3682" s="86" t="s">
        <v>2405</v>
      </c>
    </row>
    <row r="3683" spans="2:8">
      <c r="B3683" s="143" t="s">
        <v>3128</v>
      </c>
      <c r="C3683" s="143" t="s">
        <v>2403</v>
      </c>
      <c r="D3683" s="389" t="s">
        <v>2886</v>
      </c>
      <c r="E3683" s="385" t="s">
        <v>2455</v>
      </c>
      <c r="F3683" s="241">
        <v>400</v>
      </c>
      <c r="G3683" s="188" t="s">
        <v>2792</v>
      </c>
      <c r="H3683" s="86" t="s">
        <v>2405</v>
      </c>
    </row>
    <row r="3684" spans="2:8">
      <c r="B3684" s="143" t="s">
        <v>3128</v>
      </c>
      <c r="C3684" s="143" t="s">
        <v>2403</v>
      </c>
      <c r="D3684" s="302" t="s">
        <v>2765</v>
      </c>
      <c r="E3684" s="147" t="s">
        <v>2455</v>
      </c>
      <c r="F3684" s="241">
        <v>450</v>
      </c>
      <c r="G3684" s="188" t="s">
        <v>2792</v>
      </c>
      <c r="H3684" s="86" t="s">
        <v>2405</v>
      </c>
    </row>
    <row r="3685" spans="2:8">
      <c r="B3685" s="143" t="s">
        <v>3128</v>
      </c>
      <c r="C3685" s="143" t="s">
        <v>2436</v>
      </c>
      <c r="D3685" s="389" t="s">
        <v>3066</v>
      </c>
      <c r="E3685" s="385" t="s">
        <v>3134</v>
      </c>
      <c r="F3685" s="241">
        <v>1000</v>
      </c>
      <c r="G3685" s="188" t="s">
        <v>2792</v>
      </c>
      <c r="H3685" s="188" t="s">
        <v>2438</v>
      </c>
    </row>
    <row r="3686" spans="2:8">
      <c r="B3686" s="143" t="s">
        <v>3128</v>
      </c>
      <c r="C3686" s="143" t="s">
        <v>2436</v>
      </c>
      <c r="D3686" s="389" t="s">
        <v>2880</v>
      </c>
      <c r="E3686" s="385" t="s">
        <v>3134</v>
      </c>
      <c r="F3686" s="241">
        <v>500</v>
      </c>
      <c r="G3686" s="188" t="s">
        <v>2792</v>
      </c>
      <c r="H3686" s="188" t="s">
        <v>2438</v>
      </c>
    </row>
    <row r="3687" spans="2:8">
      <c r="B3687" s="143" t="s">
        <v>3128</v>
      </c>
      <c r="C3687" s="143" t="s">
        <v>2436</v>
      </c>
      <c r="D3687" s="389" t="s">
        <v>2882</v>
      </c>
      <c r="E3687" s="385" t="s">
        <v>3134</v>
      </c>
      <c r="F3687" s="241">
        <v>1600</v>
      </c>
      <c r="G3687" s="188" t="s">
        <v>2792</v>
      </c>
      <c r="H3687" s="188" t="s">
        <v>2438</v>
      </c>
    </row>
    <row r="3688" spans="2:8">
      <c r="B3688" s="143" t="s">
        <v>3128</v>
      </c>
      <c r="C3688" s="143" t="s">
        <v>2436</v>
      </c>
      <c r="D3688" s="389" t="s">
        <v>2884</v>
      </c>
      <c r="E3688" s="385" t="s">
        <v>3134</v>
      </c>
      <c r="F3688" s="241">
        <v>500</v>
      </c>
      <c r="G3688" s="188" t="s">
        <v>2792</v>
      </c>
      <c r="H3688" s="188" t="s">
        <v>2438</v>
      </c>
    </row>
    <row r="3689" spans="2:8">
      <c r="B3689" s="143" t="s">
        <v>3128</v>
      </c>
      <c r="C3689" s="143" t="s">
        <v>2436</v>
      </c>
      <c r="D3689" s="389" t="s">
        <v>2886</v>
      </c>
      <c r="E3689" s="385" t="s">
        <v>3134</v>
      </c>
      <c r="F3689" s="241">
        <v>1200</v>
      </c>
      <c r="G3689" s="188" t="s">
        <v>2792</v>
      </c>
      <c r="H3689" s="188" t="s">
        <v>2438</v>
      </c>
    </row>
    <row r="3690" spans="2:8">
      <c r="B3690" s="143" t="s">
        <v>3128</v>
      </c>
      <c r="C3690" s="143" t="s">
        <v>2406</v>
      </c>
      <c r="D3690" s="389" t="s">
        <v>3066</v>
      </c>
      <c r="E3690" s="385" t="s">
        <v>2618</v>
      </c>
      <c r="F3690" s="241">
        <v>100</v>
      </c>
      <c r="G3690" s="188" t="s">
        <v>2792</v>
      </c>
      <c r="H3690" s="188" t="s">
        <v>2408</v>
      </c>
    </row>
    <row r="3691" spans="2:8">
      <c r="B3691" s="143" t="s">
        <v>3128</v>
      </c>
      <c r="C3691" s="143" t="s">
        <v>2406</v>
      </c>
      <c r="D3691" s="389" t="s">
        <v>2882</v>
      </c>
      <c r="E3691" s="385" t="s">
        <v>2618</v>
      </c>
      <c r="F3691" s="241">
        <v>200</v>
      </c>
      <c r="G3691" s="188" t="s">
        <v>2792</v>
      </c>
      <c r="H3691" s="188" t="s">
        <v>2408</v>
      </c>
    </row>
    <row r="3692" spans="2:8">
      <c r="B3692" s="143" t="s">
        <v>3128</v>
      </c>
      <c r="C3692" s="143" t="s">
        <v>2406</v>
      </c>
      <c r="D3692" s="389" t="s">
        <v>2884</v>
      </c>
      <c r="E3692" s="385" t="s">
        <v>2618</v>
      </c>
      <c r="F3692" s="241">
        <v>100</v>
      </c>
      <c r="G3692" s="188" t="s">
        <v>2792</v>
      </c>
      <c r="H3692" s="188" t="s">
        <v>2408</v>
      </c>
    </row>
    <row r="3693" spans="2:8">
      <c r="B3693" s="143" t="s">
        <v>3128</v>
      </c>
      <c r="C3693" s="143" t="s">
        <v>2406</v>
      </c>
      <c r="D3693" s="389" t="s">
        <v>2886</v>
      </c>
      <c r="E3693" s="385" t="s">
        <v>2618</v>
      </c>
      <c r="F3693" s="241">
        <v>200</v>
      </c>
      <c r="G3693" s="188" t="s">
        <v>2792</v>
      </c>
      <c r="H3693" s="188" t="s">
        <v>2408</v>
      </c>
    </row>
    <row r="3694" spans="2:8">
      <c r="B3694" s="143" t="s">
        <v>3128</v>
      </c>
      <c r="C3694" s="143" t="s">
        <v>2409</v>
      </c>
      <c r="D3694" s="144" t="s">
        <v>2803</v>
      </c>
      <c r="E3694" s="390" t="s">
        <v>3135</v>
      </c>
      <c r="F3694" s="20">
        <v>100</v>
      </c>
      <c r="G3694" s="188" t="s">
        <v>2792</v>
      </c>
      <c r="H3694" s="188" t="s">
        <v>2411</v>
      </c>
    </row>
    <row r="3695" spans="2:8">
      <c r="B3695" s="143" t="s">
        <v>3128</v>
      </c>
      <c r="C3695" s="143" t="s">
        <v>2409</v>
      </c>
      <c r="D3695" s="161" t="s">
        <v>3066</v>
      </c>
      <c r="E3695" s="390" t="s">
        <v>3136</v>
      </c>
      <c r="F3695" s="20">
        <v>100</v>
      </c>
      <c r="G3695" s="188" t="s">
        <v>2792</v>
      </c>
      <c r="H3695" s="188" t="s">
        <v>2411</v>
      </c>
    </row>
    <row r="3696" spans="2:8">
      <c r="B3696" s="143" t="s">
        <v>3128</v>
      </c>
      <c r="C3696" s="143" t="s">
        <v>2409</v>
      </c>
      <c r="D3696" s="144" t="s">
        <v>2876</v>
      </c>
      <c r="E3696" s="390" t="s">
        <v>3137</v>
      </c>
      <c r="F3696" s="20">
        <v>200</v>
      </c>
      <c r="G3696" s="188" t="s">
        <v>2792</v>
      </c>
      <c r="H3696" s="188" t="s">
        <v>2411</v>
      </c>
    </row>
    <row r="3697" spans="2:8">
      <c r="B3697" s="143" t="s">
        <v>3128</v>
      </c>
      <c r="C3697" s="143" t="s">
        <v>2409</v>
      </c>
      <c r="D3697" s="144" t="s">
        <v>2878</v>
      </c>
      <c r="E3697" s="390" t="s">
        <v>3138</v>
      </c>
      <c r="F3697" s="20">
        <v>100</v>
      </c>
      <c r="G3697" s="188" t="s">
        <v>2792</v>
      </c>
      <c r="H3697" s="188" t="s">
        <v>2411</v>
      </c>
    </row>
    <row r="3698" spans="2:8">
      <c r="B3698" s="143" t="s">
        <v>3128</v>
      </c>
      <c r="C3698" s="143" t="s">
        <v>2409</v>
      </c>
      <c r="D3698" s="144" t="s">
        <v>2880</v>
      </c>
      <c r="E3698" s="390" t="s">
        <v>2489</v>
      </c>
      <c r="F3698" s="20">
        <v>100</v>
      </c>
      <c r="G3698" s="188" t="s">
        <v>2792</v>
      </c>
      <c r="H3698" s="188" t="s">
        <v>2411</v>
      </c>
    </row>
    <row r="3699" spans="2:8">
      <c r="B3699" s="143" t="s">
        <v>3128</v>
      </c>
      <c r="C3699" s="143" t="s">
        <v>2409</v>
      </c>
      <c r="D3699" s="144" t="s">
        <v>2882</v>
      </c>
      <c r="E3699" s="390" t="s">
        <v>3139</v>
      </c>
      <c r="F3699" s="20">
        <v>200</v>
      </c>
      <c r="G3699" s="188" t="s">
        <v>2792</v>
      </c>
      <c r="H3699" s="188" t="s">
        <v>2411</v>
      </c>
    </row>
    <row r="3700" spans="2:8">
      <c r="B3700" s="143" t="s">
        <v>3128</v>
      </c>
      <c r="C3700" s="143" t="s">
        <v>2409</v>
      </c>
      <c r="D3700" s="144" t="s">
        <v>2884</v>
      </c>
      <c r="E3700" s="390" t="s">
        <v>3140</v>
      </c>
      <c r="F3700" s="20">
        <v>400</v>
      </c>
      <c r="G3700" s="188" t="s">
        <v>2792</v>
      </c>
      <c r="H3700" s="188" t="s">
        <v>2411</v>
      </c>
    </row>
    <row r="3701" spans="2:8">
      <c r="B3701" s="143" t="s">
        <v>3128</v>
      </c>
      <c r="C3701" s="143" t="s">
        <v>2409</v>
      </c>
      <c r="D3701" s="188" t="s">
        <v>2886</v>
      </c>
      <c r="E3701" s="390" t="s">
        <v>3141</v>
      </c>
      <c r="F3701" s="20">
        <v>200</v>
      </c>
      <c r="G3701" s="188" t="s">
        <v>2792</v>
      </c>
      <c r="H3701" s="188" t="s">
        <v>2411</v>
      </c>
    </row>
    <row r="3702" spans="2:8">
      <c r="B3702" s="143" t="s">
        <v>3128</v>
      </c>
      <c r="C3702" s="143" t="s">
        <v>2409</v>
      </c>
      <c r="D3702" s="188" t="s">
        <v>2765</v>
      </c>
      <c r="E3702" s="390" t="s">
        <v>3142</v>
      </c>
      <c r="F3702" s="20">
        <v>400</v>
      </c>
      <c r="G3702" s="188" t="s">
        <v>2792</v>
      </c>
      <c r="H3702" s="188" t="s">
        <v>2411</v>
      </c>
    </row>
    <row r="3703" spans="2:8">
      <c r="B3703" s="143" t="s">
        <v>3128</v>
      </c>
      <c r="C3703" s="143" t="s">
        <v>2412</v>
      </c>
      <c r="D3703" s="86" t="s">
        <v>3132</v>
      </c>
      <c r="E3703" s="391" t="s">
        <v>2665</v>
      </c>
      <c r="F3703" s="20">
        <v>400</v>
      </c>
      <c r="G3703" s="188" t="s">
        <v>2792</v>
      </c>
      <c r="H3703" s="188" t="s">
        <v>2414</v>
      </c>
    </row>
    <row r="3704" spans="2:8">
      <c r="B3704" s="143" t="s">
        <v>3128</v>
      </c>
      <c r="C3704" s="143" t="s">
        <v>2412</v>
      </c>
      <c r="D3704" s="86" t="s">
        <v>3095</v>
      </c>
      <c r="E3704" s="390" t="s">
        <v>2665</v>
      </c>
      <c r="F3704" s="20">
        <v>14100</v>
      </c>
      <c r="G3704" s="188" t="s">
        <v>2792</v>
      </c>
      <c r="H3704" s="188" t="s">
        <v>2414</v>
      </c>
    </row>
    <row r="3705" spans="2:8">
      <c r="B3705" s="143" t="s">
        <v>3128</v>
      </c>
      <c r="C3705" s="143" t="s">
        <v>2412</v>
      </c>
      <c r="D3705" s="86" t="s">
        <v>3066</v>
      </c>
      <c r="E3705" s="390" t="s">
        <v>2665</v>
      </c>
      <c r="F3705" s="20">
        <v>600</v>
      </c>
      <c r="G3705" s="188" t="s">
        <v>2792</v>
      </c>
      <c r="H3705" s="188" t="s">
        <v>2414</v>
      </c>
    </row>
    <row r="3706" spans="2:8">
      <c r="B3706" s="143" t="s">
        <v>3128</v>
      </c>
      <c r="C3706" s="143" t="s">
        <v>2412</v>
      </c>
      <c r="D3706" s="188" t="s">
        <v>2878</v>
      </c>
      <c r="E3706" s="390" t="s">
        <v>2665</v>
      </c>
      <c r="F3706" s="20">
        <v>100</v>
      </c>
      <c r="G3706" s="188" t="s">
        <v>2792</v>
      </c>
      <c r="H3706" s="188" t="s">
        <v>2414</v>
      </c>
    </row>
    <row r="3707" spans="2:8">
      <c r="B3707" s="143" t="s">
        <v>3128</v>
      </c>
      <c r="C3707" s="143" t="s">
        <v>2412</v>
      </c>
      <c r="D3707" s="188" t="s">
        <v>2882</v>
      </c>
      <c r="E3707" s="391" t="s">
        <v>2665</v>
      </c>
      <c r="F3707" s="20">
        <v>1200</v>
      </c>
      <c r="G3707" s="188" t="s">
        <v>2792</v>
      </c>
      <c r="H3707" s="188" t="s">
        <v>2414</v>
      </c>
    </row>
    <row r="3708" spans="2:8">
      <c r="B3708" s="143" t="s">
        <v>3128</v>
      </c>
      <c r="C3708" s="143" t="s">
        <v>2412</v>
      </c>
      <c r="D3708" s="188" t="s">
        <v>2884</v>
      </c>
      <c r="E3708" s="391" t="s">
        <v>2665</v>
      </c>
      <c r="F3708" s="20">
        <v>400</v>
      </c>
      <c r="G3708" s="188" t="s">
        <v>2792</v>
      </c>
      <c r="H3708" s="188" t="s">
        <v>2414</v>
      </c>
    </row>
    <row r="3709" spans="2:8">
      <c r="B3709" s="143" t="s">
        <v>3128</v>
      </c>
      <c r="C3709" s="143" t="s">
        <v>2412</v>
      </c>
      <c r="D3709" s="188" t="s">
        <v>2886</v>
      </c>
      <c r="E3709" s="391" t="s">
        <v>2665</v>
      </c>
      <c r="F3709" s="20">
        <v>1400</v>
      </c>
      <c r="G3709" s="188" t="s">
        <v>2792</v>
      </c>
      <c r="H3709" s="188" t="s">
        <v>2414</v>
      </c>
    </row>
    <row r="3710" spans="2:8">
      <c r="B3710" s="298" t="s">
        <v>3128</v>
      </c>
      <c r="C3710" s="298" t="s">
        <v>2415</v>
      </c>
      <c r="D3710" s="392" t="s">
        <v>2803</v>
      </c>
      <c r="E3710" s="87" t="s">
        <v>3143</v>
      </c>
      <c r="F3710" s="20">
        <v>700</v>
      </c>
      <c r="G3710" s="188" t="s">
        <v>2792</v>
      </c>
      <c r="H3710" s="86" t="s">
        <v>2417</v>
      </c>
    </row>
    <row r="3711" spans="2:8">
      <c r="B3711" s="143" t="s">
        <v>3128</v>
      </c>
      <c r="C3711" s="143" t="s">
        <v>2415</v>
      </c>
      <c r="D3711" s="393" t="s">
        <v>3132</v>
      </c>
      <c r="E3711" s="147" t="s">
        <v>3144</v>
      </c>
      <c r="F3711" s="67">
        <v>100</v>
      </c>
      <c r="G3711" s="188" t="s">
        <v>2792</v>
      </c>
      <c r="H3711" s="86" t="s">
        <v>2417</v>
      </c>
    </row>
    <row r="3712" spans="2:8">
      <c r="B3712" s="143" t="s">
        <v>3128</v>
      </c>
      <c r="C3712" s="143" t="s">
        <v>2415</v>
      </c>
      <c r="D3712" s="393" t="s">
        <v>3066</v>
      </c>
      <c r="E3712" s="147" t="s">
        <v>2622</v>
      </c>
      <c r="F3712" s="67">
        <v>400</v>
      </c>
      <c r="G3712" s="188" t="s">
        <v>2792</v>
      </c>
      <c r="H3712" s="86" t="s">
        <v>2417</v>
      </c>
    </row>
    <row r="3713" spans="2:8">
      <c r="B3713" s="143" t="s">
        <v>3128</v>
      </c>
      <c r="C3713" s="143" t="s">
        <v>2415</v>
      </c>
      <c r="D3713" s="86" t="s">
        <v>2876</v>
      </c>
      <c r="E3713" s="147" t="s">
        <v>3145</v>
      </c>
      <c r="F3713" s="67">
        <v>400</v>
      </c>
      <c r="G3713" s="188" t="s">
        <v>2792</v>
      </c>
      <c r="H3713" s="86" t="s">
        <v>2417</v>
      </c>
    </row>
    <row r="3714" spans="2:8">
      <c r="B3714" s="143" t="s">
        <v>3128</v>
      </c>
      <c r="C3714" s="143" t="s">
        <v>2415</v>
      </c>
      <c r="D3714" s="86" t="s">
        <v>2878</v>
      </c>
      <c r="E3714" s="147" t="s">
        <v>2622</v>
      </c>
      <c r="F3714" s="67">
        <v>100</v>
      </c>
      <c r="G3714" s="188" t="s">
        <v>2792</v>
      </c>
      <c r="H3714" s="86" t="s">
        <v>2417</v>
      </c>
    </row>
    <row r="3715" spans="2:8">
      <c r="B3715" s="143" t="s">
        <v>3128</v>
      </c>
      <c r="C3715" s="143" t="s">
        <v>2415</v>
      </c>
      <c r="D3715" s="188" t="s">
        <v>2880</v>
      </c>
      <c r="E3715" s="147" t="s">
        <v>2622</v>
      </c>
      <c r="F3715" s="20">
        <v>100</v>
      </c>
      <c r="G3715" s="188" t="s">
        <v>2792</v>
      </c>
      <c r="H3715" s="86" t="s">
        <v>2417</v>
      </c>
    </row>
    <row r="3716" spans="2:8">
      <c r="B3716" s="143" t="s">
        <v>3128</v>
      </c>
      <c r="C3716" s="143" t="s">
        <v>2415</v>
      </c>
      <c r="D3716" s="393" t="s">
        <v>2882</v>
      </c>
      <c r="E3716" s="147" t="s">
        <v>2622</v>
      </c>
      <c r="F3716" s="20">
        <v>900</v>
      </c>
      <c r="G3716" s="188" t="s">
        <v>2792</v>
      </c>
      <c r="H3716" s="86" t="s">
        <v>2417</v>
      </c>
    </row>
    <row r="3717" spans="2:8">
      <c r="B3717" s="143" t="s">
        <v>3128</v>
      </c>
      <c r="C3717" s="143" t="s">
        <v>2415</v>
      </c>
      <c r="D3717" s="393" t="s">
        <v>2884</v>
      </c>
      <c r="E3717" s="147" t="s">
        <v>2622</v>
      </c>
      <c r="F3717" s="20">
        <v>1300</v>
      </c>
      <c r="G3717" s="188" t="s">
        <v>2792</v>
      </c>
      <c r="H3717" s="86" t="s">
        <v>2417</v>
      </c>
    </row>
    <row r="3718" spans="2:8">
      <c r="B3718" s="143" t="s">
        <v>3128</v>
      </c>
      <c r="C3718" s="143" t="s">
        <v>2415</v>
      </c>
      <c r="D3718" s="393" t="s">
        <v>2886</v>
      </c>
      <c r="E3718" s="147" t="s">
        <v>2622</v>
      </c>
      <c r="F3718" s="20">
        <v>1000</v>
      </c>
      <c r="G3718" s="188" t="s">
        <v>2792</v>
      </c>
      <c r="H3718" s="86" t="s">
        <v>2417</v>
      </c>
    </row>
    <row r="3719" spans="2:8">
      <c r="B3719" s="143" t="s">
        <v>3128</v>
      </c>
      <c r="C3719" s="143" t="s">
        <v>2418</v>
      </c>
      <c r="D3719" s="144" t="s">
        <v>2803</v>
      </c>
      <c r="E3719" s="390" t="s">
        <v>3146</v>
      </c>
      <c r="F3719" s="20">
        <v>1000</v>
      </c>
      <c r="G3719" s="188" t="s">
        <v>2792</v>
      </c>
      <c r="H3719" s="188" t="s">
        <v>2420</v>
      </c>
    </row>
    <row r="3720" spans="2:8">
      <c r="B3720" s="143" t="s">
        <v>3128</v>
      </c>
      <c r="C3720" s="143" t="s">
        <v>2418</v>
      </c>
      <c r="D3720" s="144" t="s">
        <v>3132</v>
      </c>
      <c r="E3720" s="390" t="s">
        <v>2654</v>
      </c>
      <c r="F3720" s="20">
        <v>1200</v>
      </c>
      <c r="G3720" s="188" t="s">
        <v>2792</v>
      </c>
      <c r="H3720" s="188" t="s">
        <v>2420</v>
      </c>
    </row>
    <row r="3721" spans="2:8">
      <c r="B3721" s="143" t="s">
        <v>3128</v>
      </c>
      <c r="C3721" s="143" t="s">
        <v>2418</v>
      </c>
      <c r="D3721" s="144" t="s">
        <v>3095</v>
      </c>
      <c r="E3721" s="390" t="s">
        <v>3147</v>
      </c>
      <c r="F3721" s="20">
        <v>2000</v>
      </c>
      <c r="G3721" s="188" t="s">
        <v>2792</v>
      </c>
      <c r="H3721" s="188" t="s">
        <v>2420</v>
      </c>
    </row>
    <row r="3722" spans="2:8">
      <c r="B3722" s="143" t="s">
        <v>3128</v>
      </c>
      <c r="C3722" s="143" t="s">
        <v>2418</v>
      </c>
      <c r="D3722" s="144" t="s">
        <v>3066</v>
      </c>
      <c r="E3722" s="390" t="s">
        <v>2654</v>
      </c>
      <c r="F3722" s="20">
        <v>100</v>
      </c>
      <c r="G3722" s="188" t="s">
        <v>2792</v>
      </c>
      <c r="H3722" s="188" t="s">
        <v>2420</v>
      </c>
    </row>
    <row r="3723" spans="2:8">
      <c r="B3723" s="143" t="s">
        <v>3128</v>
      </c>
      <c r="C3723" s="143" t="s">
        <v>2418</v>
      </c>
      <c r="D3723" s="144" t="s">
        <v>2778</v>
      </c>
      <c r="E3723" s="390" t="s">
        <v>2654</v>
      </c>
      <c r="F3723" s="20">
        <v>300</v>
      </c>
      <c r="G3723" s="188" t="s">
        <v>2792</v>
      </c>
      <c r="H3723" s="188" t="s">
        <v>2420</v>
      </c>
    </row>
    <row r="3724" spans="2:8">
      <c r="B3724" s="143" t="s">
        <v>3128</v>
      </c>
      <c r="C3724" s="143" t="s">
        <v>2418</v>
      </c>
      <c r="D3724" s="144" t="s">
        <v>2880</v>
      </c>
      <c r="E3724" s="390" t="s">
        <v>3148</v>
      </c>
      <c r="F3724" s="20">
        <v>2500</v>
      </c>
      <c r="G3724" s="188" t="s">
        <v>2792</v>
      </c>
      <c r="H3724" s="188" t="s">
        <v>2420</v>
      </c>
    </row>
    <row r="3725" spans="2:8">
      <c r="B3725" s="143" t="s">
        <v>3128</v>
      </c>
      <c r="C3725" s="143" t="s">
        <v>2418</v>
      </c>
      <c r="D3725" s="144" t="s">
        <v>2882</v>
      </c>
      <c r="E3725" s="390" t="s">
        <v>2654</v>
      </c>
      <c r="F3725" s="20">
        <v>100</v>
      </c>
      <c r="G3725" s="188" t="s">
        <v>2792</v>
      </c>
      <c r="H3725" s="188" t="s">
        <v>2420</v>
      </c>
    </row>
    <row r="3726" spans="2:8">
      <c r="B3726" s="143" t="s">
        <v>3128</v>
      </c>
      <c r="C3726" s="143" t="s">
        <v>2418</v>
      </c>
      <c r="D3726" s="144" t="s">
        <v>2884</v>
      </c>
      <c r="E3726" s="390" t="s">
        <v>2654</v>
      </c>
      <c r="F3726" s="20">
        <v>50</v>
      </c>
      <c r="G3726" s="188" t="s">
        <v>2792</v>
      </c>
      <c r="H3726" s="188" t="s">
        <v>2420</v>
      </c>
    </row>
    <row r="3727" spans="2:8">
      <c r="B3727" s="143" t="s">
        <v>3128</v>
      </c>
      <c r="C3727" s="143" t="s">
        <v>2418</v>
      </c>
      <c r="D3727" s="144" t="s">
        <v>2886</v>
      </c>
      <c r="E3727" s="390" t="s">
        <v>2654</v>
      </c>
      <c r="F3727" s="20">
        <v>100</v>
      </c>
      <c r="G3727" s="188" t="s">
        <v>2792</v>
      </c>
      <c r="H3727" s="188" t="s">
        <v>2420</v>
      </c>
    </row>
    <row r="3728" spans="2:8">
      <c r="B3728" s="150" t="s">
        <v>3128</v>
      </c>
      <c r="C3728" s="150" t="s">
        <v>2418</v>
      </c>
      <c r="D3728" s="151" t="s">
        <v>2765</v>
      </c>
      <c r="E3728" s="394" t="s">
        <v>3149</v>
      </c>
      <c r="F3728" s="25">
        <v>700</v>
      </c>
      <c r="G3728" s="188" t="s">
        <v>2792</v>
      </c>
      <c r="H3728" s="188" t="s">
        <v>2420</v>
      </c>
    </row>
    <row r="3729" spans="2:8" ht="11.7" thickBot="1">
      <c r="B3729" s="154" t="s">
        <v>2895</v>
      </c>
      <c r="C3729" s="154" t="s">
        <v>3088</v>
      </c>
      <c r="D3729" s="155" t="s">
        <v>2920</v>
      </c>
      <c r="E3729" s="156" t="s">
        <v>3150</v>
      </c>
      <c r="F3729" s="157">
        <f>F3658+F3661+F3664+F3667+F3670+F3673+SUM(F3674:F3728)</f>
        <v>155564</v>
      </c>
      <c r="G3729" s="242"/>
      <c r="H3729" s="242"/>
    </row>
    <row r="3730" spans="2:8">
      <c r="B3730" s="171"/>
      <c r="C3730" s="171"/>
      <c r="D3730" s="172"/>
      <c r="E3730" s="175"/>
      <c r="F3730" s="249"/>
      <c r="G3730" s="171"/>
      <c r="H3730" s="171"/>
    </row>
    <row r="3731" spans="2:8">
      <c r="B3731" s="256" t="s">
        <v>3151</v>
      </c>
      <c r="C3731" s="256"/>
      <c r="D3731" s="275"/>
      <c r="E3731" s="276" t="s">
        <v>3152</v>
      </c>
      <c r="F3731" s="277">
        <f>+F3532+F3588+F3605+F3627+F3653+F3729</f>
        <v>1450277</v>
      </c>
      <c r="G3731" s="257"/>
      <c r="H3731" s="257"/>
    </row>
    <row r="3732" spans="2:8">
      <c r="B3732" s="256" t="s">
        <v>2924</v>
      </c>
      <c r="C3732" s="257"/>
      <c r="D3732" s="258"/>
      <c r="E3732" s="395"/>
      <c r="F3732" s="260"/>
      <c r="G3732" s="257"/>
      <c r="H3732" s="257"/>
    </row>
    <row r="3733" spans="2:8" ht="11.7" thickBot="1">
      <c r="B3733" s="171"/>
      <c r="C3733" s="171"/>
      <c r="D3733" s="172"/>
      <c r="E3733" s="175"/>
      <c r="F3733" s="249"/>
      <c r="G3733" s="171"/>
      <c r="H3733" s="171"/>
    </row>
    <row r="3734" spans="2:8">
      <c r="B3734" s="396"/>
      <c r="C3734" s="397"/>
      <c r="D3734" s="398"/>
      <c r="E3734" s="179" t="s">
        <v>2600</v>
      </c>
      <c r="F3734" s="185"/>
      <c r="G3734" s="244"/>
      <c r="H3734" s="244"/>
    </row>
    <row r="3735" spans="2:8">
      <c r="B3735" s="188" t="s">
        <v>3153</v>
      </c>
      <c r="C3735" s="399" t="s">
        <v>2398</v>
      </c>
      <c r="D3735" s="344" t="s">
        <v>2810</v>
      </c>
      <c r="E3735" s="145" t="s">
        <v>3036</v>
      </c>
      <c r="F3735" s="20">
        <v>134000</v>
      </c>
      <c r="G3735" s="188" t="s">
        <v>2824</v>
      </c>
      <c r="H3735" s="188" t="s">
        <v>2400</v>
      </c>
    </row>
    <row r="3736" spans="2:8">
      <c r="B3736" s="189" t="s">
        <v>3153</v>
      </c>
      <c r="C3736" s="400" t="s">
        <v>2398</v>
      </c>
      <c r="D3736" s="386" t="s">
        <v>2810</v>
      </c>
      <c r="E3736" s="152" t="s">
        <v>3154</v>
      </c>
      <c r="F3736" s="25">
        <f>SUM(F3734:F3735)</f>
        <v>134000</v>
      </c>
      <c r="G3736" s="189"/>
      <c r="H3736" s="189"/>
    </row>
    <row r="3737" spans="2:8" ht="11.7" thickBot="1">
      <c r="B3737" s="242" t="s">
        <v>2895</v>
      </c>
      <c r="C3737" s="401">
        <v>45</v>
      </c>
      <c r="D3737" s="401">
        <v>101</v>
      </c>
      <c r="E3737" s="156" t="s">
        <v>2821</v>
      </c>
      <c r="F3737" s="402">
        <f>F3736</f>
        <v>134000</v>
      </c>
      <c r="G3737" s="242"/>
      <c r="H3737" s="242"/>
    </row>
    <row r="3738" spans="2:8" ht="11.7" thickBot="1">
      <c r="B3738" s="188"/>
      <c r="C3738" s="343"/>
      <c r="D3738" s="343"/>
      <c r="E3738" s="145"/>
      <c r="F3738" s="249"/>
      <c r="G3738" s="171"/>
      <c r="H3738" s="171"/>
    </row>
    <row r="3739" spans="2:8">
      <c r="B3739" s="163"/>
      <c r="C3739" s="163"/>
      <c r="D3739" s="164"/>
      <c r="E3739" s="165" t="s">
        <v>2600</v>
      </c>
      <c r="F3739" s="35"/>
      <c r="G3739" s="207"/>
      <c r="H3739" s="207"/>
    </row>
    <row r="3740" spans="2:8">
      <c r="B3740" s="298" t="s">
        <v>3155</v>
      </c>
      <c r="C3740" s="298" t="s">
        <v>2398</v>
      </c>
      <c r="D3740" s="299" t="s">
        <v>2807</v>
      </c>
      <c r="E3740" s="142" t="s">
        <v>3156</v>
      </c>
      <c r="F3740" s="20">
        <v>225016</v>
      </c>
      <c r="G3740" s="86" t="s">
        <v>2809</v>
      </c>
      <c r="H3740" s="86" t="s">
        <v>2400</v>
      </c>
    </row>
    <row r="3741" spans="2:8">
      <c r="B3741" s="298" t="s">
        <v>3155</v>
      </c>
      <c r="C3741" s="298" t="s">
        <v>2398</v>
      </c>
      <c r="D3741" s="299" t="s">
        <v>2807</v>
      </c>
      <c r="E3741" s="403" t="s">
        <v>3157</v>
      </c>
      <c r="F3741" s="32">
        <f>SUM(F3739:F3740)</f>
        <v>225016</v>
      </c>
      <c r="G3741" s="86"/>
      <c r="H3741" s="86"/>
    </row>
    <row r="3742" spans="2:8">
      <c r="B3742" s="312"/>
      <c r="C3742" s="312"/>
      <c r="D3742" s="313"/>
      <c r="E3742" s="330" t="s">
        <v>2600</v>
      </c>
      <c r="F3742" s="20"/>
      <c r="G3742" s="86"/>
      <c r="H3742" s="86"/>
    </row>
    <row r="3743" spans="2:8">
      <c r="B3743" s="298" t="s">
        <v>3155</v>
      </c>
      <c r="C3743" s="298" t="s">
        <v>2398</v>
      </c>
      <c r="D3743" s="299" t="s">
        <v>2810</v>
      </c>
      <c r="E3743" s="142" t="s">
        <v>3156</v>
      </c>
      <c r="F3743" s="20">
        <v>95876</v>
      </c>
      <c r="G3743" s="86" t="s">
        <v>2809</v>
      </c>
      <c r="H3743" s="86" t="s">
        <v>2400</v>
      </c>
    </row>
    <row r="3744" spans="2:8">
      <c r="B3744" s="298" t="s">
        <v>3155</v>
      </c>
      <c r="C3744" s="298" t="s">
        <v>2398</v>
      </c>
      <c r="D3744" s="299" t="s">
        <v>2810</v>
      </c>
      <c r="E3744" s="403" t="s">
        <v>3158</v>
      </c>
      <c r="F3744" s="32">
        <f>SUM(F3742:F3743)</f>
        <v>95876</v>
      </c>
      <c r="G3744" s="86"/>
      <c r="H3744" s="86"/>
    </row>
    <row r="3745" spans="2:8">
      <c r="B3745" s="312"/>
      <c r="C3745" s="312"/>
      <c r="D3745" s="313"/>
      <c r="E3745" s="330" t="s">
        <v>2600</v>
      </c>
      <c r="F3745" s="20"/>
      <c r="G3745" s="86"/>
      <c r="H3745" s="86"/>
    </row>
    <row r="3746" spans="2:8">
      <c r="B3746" s="298" t="s">
        <v>3155</v>
      </c>
      <c r="C3746" s="298" t="s">
        <v>2398</v>
      </c>
      <c r="D3746" s="299" t="s">
        <v>2812</v>
      </c>
      <c r="E3746" s="142" t="s">
        <v>3156</v>
      </c>
      <c r="F3746" s="20">
        <f>129175+4121</f>
        <v>133296</v>
      </c>
      <c r="G3746" s="86" t="s">
        <v>2809</v>
      </c>
      <c r="H3746" s="86" t="s">
        <v>2400</v>
      </c>
    </row>
    <row r="3747" spans="2:8">
      <c r="B3747" s="298" t="s">
        <v>3155</v>
      </c>
      <c r="C3747" s="298" t="s">
        <v>2398</v>
      </c>
      <c r="D3747" s="299" t="s">
        <v>2812</v>
      </c>
      <c r="E3747" s="403" t="s">
        <v>3159</v>
      </c>
      <c r="F3747" s="20">
        <f>SUM(F3745:F3746)</f>
        <v>133296</v>
      </c>
      <c r="G3747" s="86"/>
      <c r="H3747" s="86"/>
    </row>
    <row r="3748" spans="2:8">
      <c r="B3748" s="312"/>
      <c r="C3748" s="312"/>
      <c r="D3748" s="313"/>
      <c r="E3748" s="330" t="s">
        <v>2600</v>
      </c>
      <c r="F3748" s="20"/>
      <c r="G3748" s="86"/>
      <c r="H3748" s="86"/>
    </row>
    <row r="3749" spans="2:8">
      <c r="B3749" s="298" t="s">
        <v>3155</v>
      </c>
      <c r="C3749" s="298" t="s">
        <v>2398</v>
      </c>
      <c r="D3749" s="299" t="s">
        <v>2814</v>
      </c>
      <c r="E3749" s="142" t="s">
        <v>3156</v>
      </c>
      <c r="F3749" s="20">
        <v>67113</v>
      </c>
      <c r="G3749" s="86" t="s">
        <v>2809</v>
      </c>
      <c r="H3749" s="86" t="s">
        <v>2400</v>
      </c>
    </row>
    <row r="3750" spans="2:8">
      <c r="B3750" s="298" t="s">
        <v>3155</v>
      </c>
      <c r="C3750" s="298" t="s">
        <v>2398</v>
      </c>
      <c r="D3750" s="299" t="s">
        <v>2814</v>
      </c>
      <c r="E3750" s="403" t="s">
        <v>3160</v>
      </c>
      <c r="F3750" s="32">
        <f>SUM(F3748:F3749)</f>
        <v>67113</v>
      </c>
      <c r="G3750" s="86"/>
      <c r="H3750" s="86"/>
    </row>
    <row r="3751" spans="2:8">
      <c r="B3751" s="312"/>
      <c r="C3751" s="312"/>
      <c r="D3751" s="313"/>
      <c r="E3751" s="330" t="s">
        <v>2600</v>
      </c>
      <c r="F3751" s="20"/>
      <c r="G3751" s="86"/>
      <c r="H3751" s="86"/>
    </row>
    <row r="3752" spans="2:8">
      <c r="B3752" s="298" t="s">
        <v>3155</v>
      </c>
      <c r="C3752" s="298" t="s">
        <v>2398</v>
      </c>
      <c r="D3752" s="299" t="s">
        <v>2816</v>
      </c>
      <c r="E3752" s="142" t="s">
        <v>3156</v>
      </c>
      <c r="F3752" s="20">
        <v>59923</v>
      </c>
      <c r="G3752" s="86" t="s">
        <v>2809</v>
      </c>
      <c r="H3752" s="86" t="s">
        <v>2400</v>
      </c>
    </row>
    <row r="3753" spans="2:8">
      <c r="B3753" s="298" t="s">
        <v>3155</v>
      </c>
      <c r="C3753" s="298" t="s">
        <v>2398</v>
      </c>
      <c r="D3753" s="299" t="s">
        <v>2816</v>
      </c>
      <c r="E3753" s="403" t="s">
        <v>3161</v>
      </c>
      <c r="F3753" s="32">
        <f>SUM(F3751:F3752)</f>
        <v>59923</v>
      </c>
      <c r="G3753" s="86"/>
      <c r="H3753" s="86"/>
    </row>
    <row r="3754" spans="2:8">
      <c r="B3754" s="404" t="s">
        <v>3155</v>
      </c>
      <c r="C3754" s="404" t="s">
        <v>2436</v>
      </c>
      <c r="D3754" s="405" t="s">
        <v>2812</v>
      </c>
      <c r="E3754" s="406" t="s">
        <v>3162</v>
      </c>
      <c r="F3754" s="25">
        <v>200</v>
      </c>
      <c r="G3754" s="88" t="s">
        <v>2809</v>
      </c>
      <c r="H3754" s="88" t="s">
        <v>2438</v>
      </c>
    </row>
    <row r="3755" spans="2:8" ht="11.7" thickBot="1">
      <c r="B3755" s="154" t="s">
        <v>2895</v>
      </c>
      <c r="C3755" s="154" t="s">
        <v>3163</v>
      </c>
      <c r="D3755" s="155" t="s">
        <v>3164</v>
      </c>
      <c r="E3755" s="156" t="s">
        <v>3165</v>
      </c>
      <c r="F3755" s="157">
        <f>F3741+F3744+F3747+F3750+F3753+F3754</f>
        <v>581424</v>
      </c>
      <c r="G3755" s="242"/>
      <c r="H3755" s="242"/>
    </row>
    <row r="3756" spans="2:8" ht="11.7" thickBot="1">
      <c r="B3756" s="171"/>
      <c r="C3756" s="171"/>
      <c r="D3756" s="172"/>
      <c r="E3756" s="175"/>
      <c r="F3756" s="249"/>
      <c r="G3756" s="171"/>
      <c r="H3756" s="171"/>
    </row>
    <row r="3757" spans="2:8">
      <c r="B3757" s="396"/>
      <c r="C3757" s="407"/>
      <c r="D3757" s="398"/>
      <c r="E3757" s="380" t="s">
        <v>2600</v>
      </c>
      <c r="F3757" s="185"/>
      <c r="G3757" s="244"/>
      <c r="H3757" s="244"/>
    </row>
    <row r="3758" spans="2:8">
      <c r="B3758" s="188" t="s">
        <v>3166</v>
      </c>
      <c r="C3758" s="343">
        <v>6320</v>
      </c>
      <c r="D3758" s="344" t="s">
        <v>2803</v>
      </c>
      <c r="E3758" s="145" t="s">
        <v>3167</v>
      </c>
      <c r="F3758" s="67">
        <v>3000</v>
      </c>
      <c r="G3758" s="188" t="s">
        <v>2731</v>
      </c>
      <c r="H3758" s="188" t="s">
        <v>2579</v>
      </c>
    </row>
    <row r="3759" spans="2:8">
      <c r="B3759" s="189" t="s">
        <v>3166</v>
      </c>
      <c r="C3759" s="376">
        <v>6320</v>
      </c>
      <c r="D3759" s="386" t="s">
        <v>2803</v>
      </c>
      <c r="E3759" s="191" t="s">
        <v>3168</v>
      </c>
      <c r="F3759" s="25">
        <f>SUM(F3757:F3758)</f>
        <v>3000</v>
      </c>
      <c r="G3759" s="189"/>
      <c r="H3759" s="189"/>
    </row>
    <row r="3760" spans="2:8" ht="11.7" thickBot="1">
      <c r="B3760" s="242" t="s">
        <v>2895</v>
      </c>
      <c r="C3760" s="401">
        <v>45</v>
      </c>
      <c r="D3760" s="401">
        <v>107</v>
      </c>
      <c r="E3760" s="156" t="s">
        <v>3169</v>
      </c>
      <c r="F3760" s="402">
        <f>F3759</f>
        <v>3000</v>
      </c>
      <c r="G3760" s="242"/>
      <c r="H3760" s="242"/>
    </row>
    <row r="3761" spans="2:8" ht="11.7" thickBot="1">
      <c r="B3761" s="188"/>
      <c r="C3761" s="399"/>
      <c r="D3761" s="343"/>
      <c r="E3761" s="145"/>
      <c r="F3761" s="249"/>
      <c r="G3761" s="171"/>
      <c r="H3761" s="171"/>
    </row>
    <row r="3762" spans="2:8">
      <c r="B3762" s="342"/>
      <c r="C3762" s="339"/>
      <c r="D3762" s="340"/>
      <c r="E3762" s="408" t="s">
        <v>2600</v>
      </c>
      <c r="F3762" s="35"/>
      <c r="G3762" s="207"/>
      <c r="H3762" s="207"/>
    </row>
    <row r="3763" spans="2:8">
      <c r="B3763" s="188" t="s">
        <v>3170</v>
      </c>
      <c r="C3763" s="302">
        <v>6320</v>
      </c>
      <c r="D3763" s="389" t="s">
        <v>2805</v>
      </c>
      <c r="E3763" s="145" t="s">
        <v>3171</v>
      </c>
      <c r="F3763" s="20">
        <f>53005*1.1</f>
        <v>58305.500000000007</v>
      </c>
      <c r="G3763" s="188" t="s">
        <v>2809</v>
      </c>
      <c r="H3763" s="188" t="s">
        <v>2400</v>
      </c>
    </row>
    <row r="3764" spans="2:8">
      <c r="B3764" s="188" t="s">
        <v>3170</v>
      </c>
      <c r="C3764" s="343">
        <v>6320</v>
      </c>
      <c r="D3764" s="344" t="s">
        <v>2805</v>
      </c>
      <c r="E3764" s="385" t="s">
        <v>3172</v>
      </c>
      <c r="F3764" s="409">
        <f>SUM(F3762:F3763)</f>
        <v>58305.500000000007</v>
      </c>
      <c r="G3764" s="188"/>
      <c r="H3764" s="188"/>
    </row>
    <row r="3765" spans="2:8">
      <c r="B3765" s="311"/>
      <c r="C3765" s="350"/>
      <c r="D3765" s="351"/>
      <c r="E3765" s="384" t="s">
        <v>2600</v>
      </c>
      <c r="F3765" s="20"/>
      <c r="G3765" s="188"/>
      <c r="H3765" s="188"/>
    </row>
    <row r="3766" spans="2:8">
      <c r="B3766" s="188" t="s">
        <v>3170</v>
      </c>
      <c r="C3766" s="343">
        <v>6320</v>
      </c>
      <c r="D3766" s="344" t="s">
        <v>2878</v>
      </c>
      <c r="E3766" s="145" t="s">
        <v>3173</v>
      </c>
      <c r="F3766" s="20">
        <f>71225+2921</f>
        <v>74146</v>
      </c>
      <c r="G3766" s="188" t="s">
        <v>2809</v>
      </c>
      <c r="H3766" s="188" t="s">
        <v>2400</v>
      </c>
    </row>
    <row r="3767" spans="2:8">
      <c r="B3767" s="189" t="s">
        <v>3170</v>
      </c>
      <c r="C3767" s="376">
        <v>6320</v>
      </c>
      <c r="D3767" s="386" t="s">
        <v>2878</v>
      </c>
      <c r="E3767" s="410" t="s">
        <v>3174</v>
      </c>
      <c r="F3767" s="411">
        <f>SUM(F3765:F3766)</f>
        <v>74146</v>
      </c>
      <c r="G3767" s="189"/>
      <c r="H3767" s="189"/>
    </row>
    <row r="3768" spans="2:8" ht="11.7" thickBot="1">
      <c r="B3768" s="242" t="s">
        <v>2895</v>
      </c>
      <c r="C3768" s="401">
        <v>45</v>
      </c>
      <c r="D3768" s="401">
        <v>604</v>
      </c>
      <c r="E3768" s="156" t="s">
        <v>3175</v>
      </c>
      <c r="F3768" s="402">
        <f>F3764+F3767</f>
        <v>132451.5</v>
      </c>
      <c r="G3768" s="242"/>
      <c r="H3768" s="242"/>
    </row>
    <row r="3769" spans="2:8" ht="11.7" thickBot="1">
      <c r="B3769" s="188"/>
      <c r="C3769" s="399"/>
      <c r="D3769" s="343"/>
      <c r="E3769" s="145"/>
      <c r="F3769" s="249"/>
      <c r="G3769" s="171"/>
      <c r="H3769" s="171"/>
    </row>
    <row r="3770" spans="2:8">
      <c r="B3770" s="244" t="s">
        <v>3176</v>
      </c>
      <c r="C3770" s="378">
        <v>6320</v>
      </c>
      <c r="D3770" s="379" t="s">
        <v>3177</v>
      </c>
      <c r="E3770" s="184" t="s">
        <v>3178</v>
      </c>
      <c r="F3770" s="35">
        <v>8000</v>
      </c>
      <c r="G3770" s="244" t="s">
        <v>2785</v>
      </c>
      <c r="H3770" s="244" t="s">
        <v>2400</v>
      </c>
    </row>
    <row r="3771" spans="2:8">
      <c r="B3771" s="188" t="s">
        <v>3176</v>
      </c>
      <c r="C3771" s="343">
        <v>6320</v>
      </c>
      <c r="D3771" s="344" t="s">
        <v>2729</v>
      </c>
      <c r="E3771" s="147" t="s">
        <v>2730</v>
      </c>
      <c r="F3771" s="20">
        <v>2000</v>
      </c>
      <c r="G3771" s="188" t="s">
        <v>2785</v>
      </c>
      <c r="H3771" s="188" t="s">
        <v>2400</v>
      </c>
    </row>
    <row r="3772" spans="2:8">
      <c r="B3772" s="188" t="s">
        <v>3176</v>
      </c>
      <c r="C3772" s="343">
        <v>6320</v>
      </c>
      <c r="D3772" s="344" t="s">
        <v>3179</v>
      </c>
      <c r="E3772" s="147" t="s">
        <v>2600</v>
      </c>
      <c r="F3772" s="20">
        <v>300</v>
      </c>
      <c r="G3772" s="188" t="s">
        <v>2785</v>
      </c>
      <c r="H3772" s="188" t="s">
        <v>2400</v>
      </c>
    </row>
    <row r="3773" spans="2:8">
      <c r="B3773" s="188" t="s">
        <v>3176</v>
      </c>
      <c r="C3773" s="343">
        <v>6320</v>
      </c>
      <c r="D3773" s="344" t="s">
        <v>2739</v>
      </c>
      <c r="E3773" s="147" t="s">
        <v>3180</v>
      </c>
      <c r="F3773" s="20">
        <v>22000</v>
      </c>
      <c r="G3773" s="188" t="s">
        <v>2785</v>
      </c>
      <c r="H3773" s="188" t="s">
        <v>2400</v>
      </c>
    </row>
    <row r="3774" spans="2:8">
      <c r="B3774" s="188" t="s">
        <v>3176</v>
      </c>
      <c r="C3774" s="343">
        <v>6320</v>
      </c>
      <c r="D3774" s="344" t="s">
        <v>2733</v>
      </c>
      <c r="E3774" s="147" t="s">
        <v>3181</v>
      </c>
      <c r="F3774" s="20">
        <v>300</v>
      </c>
      <c r="G3774" s="188" t="s">
        <v>2785</v>
      </c>
      <c r="H3774" s="188" t="s">
        <v>2400</v>
      </c>
    </row>
    <row r="3775" spans="2:8">
      <c r="B3775" s="189" t="s">
        <v>3176</v>
      </c>
      <c r="C3775" s="376">
        <v>6320</v>
      </c>
      <c r="D3775" s="386">
        <v>999983</v>
      </c>
      <c r="E3775" s="152" t="s">
        <v>3182</v>
      </c>
      <c r="F3775" s="25">
        <v>5000</v>
      </c>
      <c r="G3775" s="189" t="s">
        <v>2785</v>
      </c>
      <c r="H3775" s="189" t="s">
        <v>2400</v>
      </c>
    </row>
    <row r="3776" spans="2:8" ht="11.7" thickBot="1">
      <c r="B3776" s="242" t="s">
        <v>2895</v>
      </c>
      <c r="C3776" s="401">
        <v>45</v>
      </c>
      <c r="D3776" s="401">
        <v>980</v>
      </c>
      <c r="E3776" s="156" t="s">
        <v>2380</v>
      </c>
      <c r="F3776" s="402">
        <f>SUM(F3770:F3775)</f>
        <v>37600</v>
      </c>
      <c r="G3776" s="242"/>
      <c r="H3776" s="242"/>
    </row>
    <row r="3777" spans="2:8">
      <c r="B3777" s="188"/>
      <c r="C3777" s="399"/>
      <c r="D3777" s="343"/>
      <c r="E3777" s="145"/>
      <c r="F3777" s="249"/>
      <c r="G3777" s="171"/>
      <c r="H3777" s="171"/>
    </row>
    <row r="3778" spans="2:8">
      <c r="B3778" s="412" t="s">
        <v>3183</v>
      </c>
      <c r="C3778" s="328"/>
      <c r="D3778" s="413"/>
      <c r="E3778" s="414" t="s">
        <v>3184</v>
      </c>
      <c r="F3778" s="415">
        <f>F3737+F3755+F3760+F3768+F3776</f>
        <v>888475.5</v>
      </c>
      <c r="G3778" s="257"/>
      <c r="H3778" s="257"/>
    </row>
    <row r="3779" spans="2:8">
      <c r="B3779" s="256" t="s">
        <v>3185</v>
      </c>
      <c r="C3779" s="328"/>
      <c r="D3779" s="413"/>
      <c r="E3779" s="326"/>
      <c r="F3779" s="333"/>
      <c r="G3779" s="257"/>
      <c r="H3779" s="257"/>
    </row>
    <row r="3780" spans="2:8">
      <c r="B3780" s="270" t="s">
        <v>3186</v>
      </c>
      <c r="C3780" s="270"/>
      <c r="D3780" s="416"/>
      <c r="E3780" s="268" t="s">
        <v>3187</v>
      </c>
      <c r="F3780" s="282">
        <f>F3731+F3778</f>
        <v>2338752.5</v>
      </c>
      <c r="G3780" s="265"/>
      <c r="H3780" s="265"/>
    </row>
    <row r="3781" spans="2:8">
      <c r="B3781" s="261" t="s">
        <v>3188</v>
      </c>
      <c r="C3781" s="270"/>
      <c r="D3781" s="416"/>
      <c r="E3781" s="268"/>
      <c r="F3781" s="286"/>
      <c r="G3781" s="265"/>
      <c r="H3781" s="265"/>
    </row>
    <row r="3782" spans="2:8" ht="11.7" thickBot="1">
      <c r="B3782" s="188"/>
      <c r="C3782" s="188"/>
      <c r="D3782" s="302"/>
      <c r="E3782" s="145"/>
      <c r="F3782" s="249"/>
      <c r="G3782" s="171"/>
      <c r="H3782" s="171"/>
    </row>
    <row r="3783" spans="2:8">
      <c r="B3783" s="182" t="s">
        <v>3189</v>
      </c>
      <c r="C3783" s="182">
        <v>6120</v>
      </c>
      <c r="D3783" s="183" t="s">
        <v>3177</v>
      </c>
      <c r="E3783" s="184" t="s">
        <v>2464</v>
      </c>
      <c r="F3783" s="417">
        <v>2795201</v>
      </c>
      <c r="G3783" s="244" t="s">
        <v>2792</v>
      </c>
      <c r="H3783" s="244" t="s">
        <v>2465</v>
      </c>
    </row>
    <row r="3784" spans="2:8">
      <c r="B3784" s="143" t="s">
        <v>3189</v>
      </c>
      <c r="C3784" s="143" t="s">
        <v>2508</v>
      </c>
      <c r="D3784" s="144" t="s">
        <v>3177</v>
      </c>
      <c r="E3784" s="147" t="s">
        <v>3190</v>
      </c>
      <c r="F3784" s="295">
        <v>20000</v>
      </c>
      <c r="G3784" s="188" t="s">
        <v>2792</v>
      </c>
      <c r="H3784" s="188" t="s">
        <v>2510</v>
      </c>
    </row>
    <row r="3785" spans="2:8">
      <c r="B3785" s="143" t="s">
        <v>3189</v>
      </c>
      <c r="C3785" s="143">
        <v>6210</v>
      </c>
      <c r="D3785" s="144" t="s">
        <v>3177</v>
      </c>
      <c r="E3785" s="109" t="s">
        <v>2467</v>
      </c>
      <c r="F3785" s="295">
        <v>9849</v>
      </c>
      <c r="G3785" s="188" t="s">
        <v>2792</v>
      </c>
      <c r="H3785" s="188" t="s">
        <v>2468</v>
      </c>
    </row>
    <row r="3786" spans="2:8">
      <c r="B3786" s="143" t="s">
        <v>3189</v>
      </c>
      <c r="C3786" s="143">
        <v>6220</v>
      </c>
      <c r="D3786" s="144" t="s">
        <v>3177</v>
      </c>
      <c r="E3786" s="109" t="s">
        <v>2470</v>
      </c>
      <c r="F3786" s="295">
        <v>215358</v>
      </c>
      <c r="G3786" s="188" t="s">
        <v>2792</v>
      </c>
      <c r="H3786" s="188" t="s">
        <v>2471</v>
      </c>
    </row>
    <row r="3787" spans="2:8">
      <c r="B3787" s="143" t="s">
        <v>3189</v>
      </c>
      <c r="C3787" s="143">
        <v>6230</v>
      </c>
      <c r="D3787" s="144" t="s">
        <v>3177</v>
      </c>
      <c r="E3787" s="109" t="s">
        <v>2473</v>
      </c>
      <c r="F3787" s="295">
        <v>191446</v>
      </c>
      <c r="G3787" s="188" t="s">
        <v>2792</v>
      </c>
      <c r="H3787" s="188" t="s">
        <v>2474</v>
      </c>
    </row>
    <row r="3788" spans="2:8">
      <c r="B3788" s="143" t="s">
        <v>3189</v>
      </c>
      <c r="C3788" s="143">
        <v>6240</v>
      </c>
      <c r="D3788" s="144" t="s">
        <v>3177</v>
      </c>
      <c r="E3788" s="109" t="s">
        <v>2476</v>
      </c>
      <c r="F3788" s="295">
        <v>86427</v>
      </c>
      <c r="G3788" s="188" t="s">
        <v>2792</v>
      </c>
      <c r="H3788" s="188" t="s">
        <v>2477</v>
      </c>
    </row>
    <row r="3789" spans="2:8">
      <c r="B3789" s="143" t="s">
        <v>3189</v>
      </c>
      <c r="C3789" s="143" t="s">
        <v>3191</v>
      </c>
      <c r="D3789" s="144" t="s">
        <v>3177</v>
      </c>
      <c r="E3789" s="109" t="s">
        <v>3192</v>
      </c>
      <c r="F3789" s="295">
        <v>20000</v>
      </c>
      <c r="G3789" s="188" t="s">
        <v>2792</v>
      </c>
      <c r="H3789" s="188" t="s">
        <v>3193</v>
      </c>
    </row>
    <row r="3790" spans="2:8">
      <c r="B3790" s="143" t="s">
        <v>3189</v>
      </c>
      <c r="C3790" s="143">
        <v>6260</v>
      </c>
      <c r="D3790" s="144" t="s">
        <v>3177</v>
      </c>
      <c r="E3790" s="109" t="s">
        <v>2479</v>
      </c>
      <c r="F3790" s="295">
        <v>741622</v>
      </c>
      <c r="G3790" s="188" t="s">
        <v>2792</v>
      </c>
      <c r="H3790" s="188" t="s">
        <v>2480</v>
      </c>
    </row>
    <row r="3791" spans="2:8">
      <c r="B3791" s="143" t="s">
        <v>3189</v>
      </c>
      <c r="C3791" s="143">
        <v>6270</v>
      </c>
      <c r="D3791" s="144" t="s">
        <v>3177</v>
      </c>
      <c r="E3791" s="109" t="s">
        <v>2482</v>
      </c>
      <c r="F3791" s="295">
        <v>14021</v>
      </c>
      <c r="G3791" s="188" t="s">
        <v>2792</v>
      </c>
      <c r="H3791" s="188" t="s">
        <v>2483</v>
      </c>
    </row>
    <row r="3792" spans="2:8">
      <c r="B3792" s="143" t="s">
        <v>3189</v>
      </c>
      <c r="C3792" s="143" t="s">
        <v>2672</v>
      </c>
      <c r="D3792" s="144" t="s">
        <v>3177</v>
      </c>
      <c r="E3792" s="109" t="s">
        <v>3194</v>
      </c>
      <c r="F3792" s="295">
        <v>3000</v>
      </c>
      <c r="G3792" s="188" t="s">
        <v>2792</v>
      </c>
      <c r="H3792" s="188" t="s">
        <v>2674</v>
      </c>
    </row>
    <row r="3793" spans="2:8">
      <c r="B3793" s="138"/>
      <c r="C3793" s="138"/>
      <c r="D3793" s="139"/>
      <c r="E3793" s="418" t="s">
        <v>2600</v>
      </c>
      <c r="F3793" s="419"/>
      <c r="G3793" s="311"/>
      <c r="H3793" s="311"/>
    </row>
    <row r="3794" spans="2:8">
      <c r="B3794" s="298" t="s">
        <v>3189</v>
      </c>
      <c r="C3794" s="298">
        <v>6320</v>
      </c>
      <c r="D3794" s="299" t="s">
        <v>3177</v>
      </c>
      <c r="E3794" s="294" t="s">
        <v>2429</v>
      </c>
      <c r="F3794" s="20">
        <v>5000</v>
      </c>
      <c r="G3794" s="188" t="s">
        <v>2792</v>
      </c>
      <c r="H3794" s="86" t="s">
        <v>2400</v>
      </c>
    </row>
    <row r="3795" spans="2:8">
      <c r="B3795" s="143" t="s">
        <v>3189</v>
      </c>
      <c r="C3795" s="143">
        <v>6320</v>
      </c>
      <c r="D3795" s="144" t="s">
        <v>3177</v>
      </c>
      <c r="E3795" s="420" t="s">
        <v>3195</v>
      </c>
      <c r="F3795" s="20">
        <v>1200</v>
      </c>
      <c r="G3795" s="188" t="s">
        <v>2792</v>
      </c>
      <c r="H3795" s="188" t="s">
        <v>2400</v>
      </c>
    </row>
    <row r="3796" spans="2:8">
      <c r="B3796" s="298" t="s">
        <v>3189</v>
      </c>
      <c r="C3796" s="298" t="s">
        <v>2398</v>
      </c>
      <c r="D3796" s="299" t="s">
        <v>3177</v>
      </c>
      <c r="E3796" s="421" t="s">
        <v>3196</v>
      </c>
      <c r="F3796" s="20">
        <f>SUM(F3793:F3795)</f>
        <v>6200</v>
      </c>
      <c r="G3796" s="86"/>
      <c r="H3796" s="86"/>
    </row>
    <row r="3797" spans="2:8">
      <c r="B3797" s="298" t="s">
        <v>3189</v>
      </c>
      <c r="C3797" s="298" t="s">
        <v>2398</v>
      </c>
      <c r="D3797" s="299" t="s">
        <v>3132</v>
      </c>
      <c r="E3797" s="421" t="s">
        <v>3197</v>
      </c>
      <c r="F3797" s="20">
        <f>50566*1.1</f>
        <v>55622.600000000006</v>
      </c>
      <c r="G3797" s="188" t="s">
        <v>2792</v>
      </c>
      <c r="H3797" s="86" t="s">
        <v>2400</v>
      </c>
    </row>
    <row r="3798" spans="2:8">
      <c r="B3798" s="143" t="s">
        <v>3189</v>
      </c>
      <c r="C3798" s="143" t="s">
        <v>2554</v>
      </c>
      <c r="D3798" s="144" t="s">
        <v>3177</v>
      </c>
      <c r="E3798" s="147" t="s">
        <v>3198</v>
      </c>
      <c r="F3798" s="20">
        <v>2000</v>
      </c>
      <c r="G3798" s="188" t="s">
        <v>2792</v>
      </c>
      <c r="H3798" s="188" t="s">
        <v>2556</v>
      </c>
    </row>
    <row r="3799" spans="2:8">
      <c r="B3799" s="143" t="s">
        <v>3189</v>
      </c>
      <c r="C3799" s="143">
        <v>6490</v>
      </c>
      <c r="D3799" s="144" t="s">
        <v>3177</v>
      </c>
      <c r="E3799" s="422" t="s">
        <v>3199</v>
      </c>
      <c r="F3799" s="20">
        <f>40000+15000</f>
        <v>55000</v>
      </c>
      <c r="G3799" s="188" t="s">
        <v>2792</v>
      </c>
      <c r="H3799" s="188" t="s">
        <v>3200</v>
      </c>
    </row>
    <row r="3800" spans="2:8">
      <c r="B3800" s="143" t="s">
        <v>3189</v>
      </c>
      <c r="C3800" s="143">
        <v>6620</v>
      </c>
      <c r="D3800" s="144" t="s">
        <v>3177</v>
      </c>
      <c r="E3800" s="147" t="s">
        <v>2608</v>
      </c>
      <c r="F3800" s="20">
        <v>1000</v>
      </c>
      <c r="G3800" s="188" t="s">
        <v>2792</v>
      </c>
      <c r="H3800" s="188" t="s">
        <v>2609</v>
      </c>
    </row>
    <row r="3801" spans="2:8">
      <c r="B3801" s="143" t="s">
        <v>3189</v>
      </c>
      <c r="C3801" s="143" t="s">
        <v>2403</v>
      </c>
      <c r="D3801" s="144" t="s">
        <v>3177</v>
      </c>
      <c r="E3801" s="147" t="s">
        <v>2455</v>
      </c>
      <c r="F3801" s="20">
        <v>9000</v>
      </c>
      <c r="G3801" s="188" t="s">
        <v>2792</v>
      </c>
      <c r="H3801" s="188" t="s">
        <v>2405</v>
      </c>
    </row>
    <row r="3802" spans="2:8">
      <c r="B3802" s="143" t="s">
        <v>3189</v>
      </c>
      <c r="C3802" s="143" t="s">
        <v>2485</v>
      </c>
      <c r="D3802" s="144" t="s">
        <v>3177</v>
      </c>
      <c r="E3802" s="147" t="s">
        <v>2661</v>
      </c>
      <c r="F3802" s="20">
        <v>42224</v>
      </c>
      <c r="G3802" s="188" t="s">
        <v>2792</v>
      </c>
      <c r="H3802" s="188" t="s">
        <v>2487</v>
      </c>
    </row>
    <row r="3803" spans="2:8">
      <c r="B3803" s="143" t="s">
        <v>3189</v>
      </c>
      <c r="C3803" s="143" t="s">
        <v>2433</v>
      </c>
      <c r="D3803" s="161" t="s">
        <v>3177</v>
      </c>
      <c r="E3803" s="147" t="s">
        <v>2616</v>
      </c>
      <c r="F3803" s="20">
        <v>500</v>
      </c>
      <c r="G3803" s="188" t="s">
        <v>2792</v>
      </c>
      <c r="H3803" s="188" t="s">
        <v>2435</v>
      </c>
    </row>
    <row r="3804" spans="2:8">
      <c r="B3804" s="143" t="s">
        <v>3189</v>
      </c>
      <c r="C3804" s="143">
        <v>6930</v>
      </c>
      <c r="D3804" s="144" t="s">
        <v>3177</v>
      </c>
      <c r="E3804" s="147" t="s">
        <v>2488</v>
      </c>
      <c r="F3804" s="20">
        <v>5000</v>
      </c>
      <c r="G3804" s="188" t="s">
        <v>2792</v>
      </c>
      <c r="H3804" s="188" t="s">
        <v>2438</v>
      </c>
    </row>
    <row r="3805" spans="2:8">
      <c r="B3805" s="143" t="s">
        <v>3189</v>
      </c>
      <c r="C3805" s="143" t="s">
        <v>2436</v>
      </c>
      <c r="D3805" s="144" t="s">
        <v>2803</v>
      </c>
      <c r="E3805" s="147" t="s">
        <v>3201</v>
      </c>
      <c r="F3805" s="20">
        <v>500</v>
      </c>
      <c r="G3805" s="188" t="s">
        <v>2792</v>
      </c>
      <c r="H3805" s="188" t="s">
        <v>2438</v>
      </c>
    </row>
    <row r="3806" spans="2:8">
      <c r="B3806" s="143" t="s">
        <v>3189</v>
      </c>
      <c r="C3806" s="143" t="s">
        <v>2436</v>
      </c>
      <c r="D3806" s="144" t="s">
        <v>2880</v>
      </c>
      <c r="E3806" s="147" t="s">
        <v>3202</v>
      </c>
      <c r="F3806" s="20">
        <v>2000</v>
      </c>
      <c r="G3806" s="188" t="s">
        <v>2792</v>
      </c>
      <c r="H3806" s="188" t="s">
        <v>2438</v>
      </c>
    </row>
    <row r="3807" spans="2:8">
      <c r="B3807" s="143" t="s">
        <v>3189</v>
      </c>
      <c r="C3807" s="143" t="s">
        <v>2436</v>
      </c>
      <c r="D3807" s="144" t="s">
        <v>2884</v>
      </c>
      <c r="E3807" s="147" t="s">
        <v>3203</v>
      </c>
      <c r="F3807" s="20">
        <v>2000</v>
      </c>
      <c r="G3807" s="188" t="s">
        <v>2792</v>
      </c>
      <c r="H3807" s="188" t="s">
        <v>2438</v>
      </c>
    </row>
    <row r="3808" spans="2:8">
      <c r="B3808" s="143" t="s">
        <v>3189</v>
      </c>
      <c r="C3808" s="143">
        <v>6930</v>
      </c>
      <c r="D3808" s="144" t="s">
        <v>2301</v>
      </c>
      <c r="E3808" s="147" t="s">
        <v>3204</v>
      </c>
      <c r="F3808" s="20">
        <v>4100</v>
      </c>
      <c r="G3808" s="188" t="s">
        <v>2792</v>
      </c>
      <c r="H3808" s="188" t="s">
        <v>2438</v>
      </c>
    </row>
    <row r="3809" spans="2:8">
      <c r="B3809" s="143" t="s">
        <v>3189</v>
      </c>
      <c r="C3809" s="143">
        <v>6940</v>
      </c>
      <c r="D3809" s="144" t="s">
        <v>3177</v>
      </c>
      <c r="E3809" s="147" t="s">
        <v>2618</v>
      </c>
      <c r="F3809" s="20">
        <v>1000</v>
      </c>
      <c r="G3809" s="188" t="s">
        <v>2792</v>
      </c>
      <c r="H3809" s="188" t="s">
        <v>2408</v>
      </c>
    </row>
    <row r="3810" spans="2:8">
      <c r="B3810" s="143" t="s">
        <v>3189</v>
      </c>
      <c r="C3810" s="143">
        <v>6940</v>
      </c>
      <c r="D3810" s="161" t="s">
        <v>2812</v>
      </c>
      <c r="E3810" s="147" t="s">
        <v>3205</v>
      </c>
      <c r="F3810" s="20">
        <v>1000</v>
      </c>
      <c r="G3810" s="188" t="s">
        <v>2792</v>
      </c>
      <c r="H3810" s="188" t="s">
        <v>2408</v>
      </c>
    </row>
    <row r="3811" spans="2:8">
      <c r="B3811" s="143" t="s">
        <v>3189</v>
      </c>
      <c r="C3811" s="143" t="s">
        <v>2406</v>
      </c>
      <c r="D3811" s="144" t="s">
        <v>2803</v>
      </c>
      <c r="E3811" s="147" t="s">
        <v>3206</v>
      </c>
      <c r="F3811" s="20">
        <v>300</v>
      </c>
      <c r="G3811" s="188" t="s">
        <v>2792</v>
      </c>
      <c r="H3811" s="188" t="s">
        <v>2408</v>
      </c>
    </row>
    <row r="3812" spans="2:8">
      <c r="B3812" s="143" t="s">
        <v>3189</v>
      </c>
      <c r="C3812" s="143" t="s">
        <v>2406</v>
      </c>
      <c r="D3812" s="144" t="s">
        <v>2884</v>
      </c>
      <c r="E3812" s="147" t="s">
        <v>3207</v>
      </c>
      <c r="F3812" s="20">
        <v>2000</v>
      </c>
      <c r="G3812" s="188" t="s">
        <v>2792</v>
      </c>
      <c r="H3812" s="188" t="s">
        <v>2408</v>
      </c>
    </row>
    <row r="3813" spans="2:8">
      <c r="B3813" s="143" t="s">
        <v>3189</v>
      </c>
      <c r="C3813" s="143">
        <v>6940</v>
      </c>
      <c r="D3813" s="144" t="s">
        <v>2301</v>
      </c>
      <c r="E3813" s="147" t="s">
        <v>3208</v>
      </c>
      <c r="F3813" s="20">
        <v>2000</v>
      </c>
      <c r="G3813" s="188" t="s">
        <v>2792</v>
      </c>
      <c r="H3813" s="188" t="s">
        <v>2408</v>
      </c>
    </row>
    <row r="3814" spans="2:8">
      <c r="B3814" s="143" t="s">
        <v>3189</v>
      </c>
      <c r="C3814" s="143">
        <v>7010</v>
      </c>
      <c r="D3814" s="144" t="s">
        <v>3177</v>
      </c>
      <c r="E3814" s="147" t="s">
        <v>2489</v>
      </c>
      <c r="F3814" s="20">
        <v>3000</v>
      </c>
      <c r="G3814" s="188" t="s">
        <v>2792</v>
      </c>
      <c r="H3814" s="188" t="s">
        <v>2411</v>
      </c>
    </row>
    <row r="3815" spans="2:8">
      <c r="B3815" s="143" t="s">
        <v>3189</v>
      </c>
      <c r="C3815" s="143" t="s">
        <v>2412</v>
      </c>
      <c r="D3815" s="144" t="s">
        <v>3177</v>
      </c>
      <c r="E3815" s="385" t="s">
        <v>2665</v>
      </c>
      <c r="F3815" s="20">
        <v>18000</v>
      </c>
      <c r="G3815" s="188" t="s">
        <v>2792</v>
      </c>
      <c r="H3815" s="188" t="s">
        <v>2414</v>
      </c>
    </row>
    <row r="3816" spans="2:8">
      <c r="B3816" s="143" t="s">
        <v>3189</v>
      </c>
      <c r="C3816" s="143">
        <v>7015</v>
      </c>
      <c r="D3816" s="144" t="s">
        <v>3177</v>
      </c>
      <c r="E3816" s="147" t="s">
        <v>2622</v>
      </c>
      <c r="F3816" s="20">
        <v>2000</v>
      </c>
      <c r="G3816" s="188" t="s">
        <v>2792</v>
      </c>
      <c r="H3816" s="188" t="s">
        <v>2417</v>
      </c>
    </row>
    <row r="3817" spans="2:8">
      <c r="B3817" s="143" t="s">
        <v>3189</v>
      </c>
      <c r="C3817" s="143">
        <v>7030</v>
      </c>
      <c r="D3817" s="144" t="s">
        <v>3177</v>
      </c>
      <c r="E3817" s="147" t="s">
        <v>2654</v>
      </c>
      <c r="F3817" s="20">
        <v>7500</v>
      </c>
      <c r="G3817" s="188" t="s">
        <v>2792</v>
      </c>
      <c r="H3817" s="188" t="s">
        <v>2420</v>
      </c>
    </row>
    <row r="3818" spans="2:8">
      <c r="B3818" s="143" t="s">
        <v>3189</v>
      </c>
      <c r="C3818" s="143">
        <v>7040</v>
      </c>
      <c r="D3818" s="144" t="s">
        <v>3177</v>
      </c>
      <c r="E3818" s="147" t="s">
        <v>2666</v>
      </c>
      <c r="F3818" s="20">
        <v>300</v>
      </c>
      <c r="G3818" s="188" t="s">
        <v>2792</v>
      </c>
      <c r="H3818" s="188" t="s">
        <v>2537</v>
      </c>
    </row>
    <row r="3819" spans="2:8">
      <c r="B3819" s="143" t="s">
        <v>3189</v>
      </c>
      <c r="C3819" s="143" t="s">
        <v>2535</v>
      </c>
      <c r="D3819" s="144" t="s">
        <v>2884</v>
      </c>
      <c r="E3819" s="147" t="s">
        <v>2666</v>
      </c>
      <c r="F3819" s="20">
        <v>300</v>
      </c>
      <c r="G3819" s="188" t="s">
        <v>2792</v>
      </c>
      <c r="H3819" s="188" t="s">
        <v>2537</v>
      </c>
    </row>
    <row r="3820" spans="2:8">
      <c r="B3820" s="150" t="s">
        <v>3189</v>
      </c>
      <c r="C3820" s="150" t="s">
        <v>2424</v>
      </c>
      <c r="D3820" s="151" t="s">
        <v>3177</v>
      </c>
      <c r="E3820" s="152" t="s">
        <v>2625</v>
      </c>
      <c r="F3820" s="25">
        <f>5000-1956</f>
        <v>3044</v>
      </c>
      <c r="G3820" s="188" t="s">
        <v>2792</v>
      </c>
      <c r="H3820" s="189" t="s">
        <v>2426</v>
      </c>
    </row>
    <row r="3821" spans="2:8" ht="11.7" thickBot="1">
      <c r="B3821" s="154" t="s">
        <v>2895</v>
      </c>
      <c r="C3821" s="154" t="s">
        <v>3209</v>
      </c>
      <c r="D3821" s="155" t="s">
        <v>2920</v>
      </c>
      <c r="E3821" s="156" t="s">
        <v>3210</v>
      </c>
      <c r="F3821" s="157">
        <f>SUM(F3783:F3792)+F3796+SUM(F3797:F3820)</f>
        <v>4322514.5999999996</v>
      </c>
      <c r="G3821" s="242"/>
      <c r="H3821" s="242"/>
    </row>
    <row r="3822" spans="2:8">
      <c r="B3822" s="256" t="s">
        <v>3185</v>
      </c>
      <c r="C3822" s="257"/>
      <c r="D3822" s="258"/>
      <c r="E3822" s="395"/>
      <c r="F3822" s="260"/>
      <c r="G3822" s="257"/>
      <c r="H3822" s="257"/>
    </row>
    <row r="3823" spans="2:8" ht="11.7" thickBot="1">
      <c r="B3823" s="171"/>
      <c r="C3823" s="171"/>
      <c r="D3823" s="172"/>
      <c r="E3823" s="175"/>
      <c r="F3823" s="249"/>
      <c r="G3823" s="171"/>
      <c r="H3823" s="171"/>
    </row>
    <row r="3824" spans="2:8">
      <c r="B3824" s="423" t="s">
        <v>3211</v>
      </c>
      <c r="C3824" s="423">
        <v>6120</v>
      </c>
      <c r="D3824" s="424" t="s">
        <v>2669</v>
      </c>
      <c r="E3824" s="425" t="s">
        <v>2464</v>
      </c>
      <c r="F3824" s="426">
        <v>727408</v>
      </c>
      <c r="G3824" s="207" t="s">
        <v>2767</v>
      </c>
      <c r="H3824" s="207" t="s">
        <v>2465</v>
      </c>
    </row>
    <row r="3825" spans="2:8">
      <c r="B3825" s="143" t="s">
        <v>3211</v>
      </c>
      <c r="C3825" s="143">
        <v>6210</v>
      </c>
      <c r="D3825" s="144" t="s">
        <v>2669</v>
      </c>
      <c r="E3825" s="109" t="s">
        <v>2467</v>
      </c>
      <c r="F3825" s="295">
        <v>3129</v>
      </c>
      <c r="G3825" s="188" t="s">
        <v>2767</v>
      </c>
      <c r="H3825" s="188" t="s">
        <v>2468</v>
      </c>
    </row>
    <row r="3826" spans="2:8">
      <c r="B3826" s="143" t="s">
        <v>3211</v>
      </c>
      <c r="C3826" s="143">
        <v>6220</v>
      </c>
      <c r="D3826" s="144" t="s">
        <v>2669</v>
      </c>
      <c r="E3826" s="109" t="s">
        <v>2470</v>
      </c>
      <c r="F3826" s="295">
        <v>55647</v>
      </c>
      <c r="G3826" s="188" t="s">
        <v>2767</v>
      </c>
      <c r="H3826" s="188" t="s">
        <v>2471</v>
      </c>
    </row>
    <row r="3827" spans="2:8">
      <c r="B3827" s="143" t="s">
        <v>3211</v>
      </c>
      <c r="C3827" s="143">
        <v>6230</v>
      </c>
      <c r="D3827" s="144" t="s">
        <v>2669</v>
      </c>
      <c r="E3827" s="109" t="s">
        <v>2473</v>
      </c>
      <c r="F3827" s="295">
        <v>55043</v>
      </c>
      <c r="G3827" s="188" t="s">
        <v>2767</v>
      </c>
      <c r="H3827" s="188" t="s">
        <v>2474</v>
      </c>
    </row>
    <row r="3828" spans="2:8">
      <c r="B3828" s="143" t="s">
        <v>3211</v>
      </c>
      <c r="C3828" s="143">
        <v>6240</v>
      </c>
      <c r="D3828" s="144" t="s">
        <v>2669</v>
      </c>
      <c r="E3828" s="109" t="s">
        <v>2476</v>
      </c>
      <c r="F3828" s="295">
        <v>18507</v>
      </c>
      <c r="G3828" s="188" t="s">
        <v>2767</v>
      </c>
      <c r="H3828" s="188" t="s">
        <v>2477</v>
      </c>
    </row>
    <row r="3829" spans="2:8">
      <c r="B3829" s="143" t="s">
        <v>3211</v>
      </c>
      <c r="C3829" s="143">
        <v>6260</v>
      </c>
      <c r="D3829" s="144" t="s">
        <v>2669</v>
      </c>
      <c r="E3829" s="109" t="s">
        <v>2479</v>
      </c>
      <c r="F3829" s="295">
        <v>146277</v>
      </c>
      <c r="G3829" s="188" t="s">
        <v>2767</v>
      </c>
      <c r="H3829" s="188" t="s">
        <v>2480</v>
      </c>
    </row>
    <row r="3830" spans="2:8">
      <c r="B3830" s="143" t="s">
        <v>3211</v>
      </c>
      <c r="C3830" s="143">
        <v>6270</v>
      </c>
      <c r="D3830" s="144" t="s">
        <v>2669</v>
      </c>
      <c r="E3830" s="109" t="s">
        <v>2482</v>
      </c>
      <c r="F3830" s="295">
        <v>4068</v>
      </c>
      <c r="G3830" s="188" t="s">
        <v>2767</v>
      </c>
      <c r="H3830" s="188" t="s">
        <v>2483</v>
      </c>
    </row>
    <row r="3831" spans="2:8">
      <c r="B3831" s="138"/>
      <c r="C3831" s="138"/>
      <c r="D3831" s="139"/>
      <c r="E3831" s="140" t="s">
        <v>2600</v>
      </c>
      <c r="F3831" s="67"/>
      <c r="G3831" s="188"/>
      <c r="H3831" s="188"/>
    </row>
    <row r="3832" spans="2:8">
      <c r="B3832" s="143" t="s">
        <v>3211</v>
      </c>
      <c r="C3832" s="143" t="s">
        <v>2398</v>
      </c>
      <c r="D3832" s="144" t="s">
        <v>2669</v>
      </c>
      <c r="E3832" s="145" t="s">
        <v>3212</v>
      </c>
      <c r="F3832" s="20">
        <f>70*16*25</f>
        <v>28000</v>
      </c>
      <c r="G3832" s="188" t="s">
        <v>2767</v>
      </c>
      <c r="H3832" s="188" t="s">
        <v>2400</v>
      </c>
    </row>
    <row r="3833" spans="2:8">
      <c r="B3833" s="143" t="s">
        <v>3211</v>
      </c>
      <c r="C3833" s="143" t="s">
        <v>2398</v>
      </c>
      <c r="D3833" s="144" t="s">
        <v>2669</v>
      </c>
      <c r="E3833" s="145" t="s">
        <v>3213</v>
      </c>
      <c r="F3833" s="20">
        <v>-52166</v>
      </c>
      <c r="G3833" s="188" t="s">
        <v>2767</v>
      </c>
      <c r="H3833" s="188" t="s">
        <v>2400</v>
      </c>
    </row>
    <row r="3834" spans="2:8">
      <c r="B3834" s="143" t="s">
        <v>3211</v>
      </c>
      <c r="C3834" s="143">
        <v>6320</v>
      </c>
      <c r="D3834" s="144" t="s">
        <v>2669</v>
      </c>
      <c r="E3834" s="145" t="s">
        <v>3214</v>
      </c>
      <c r="F3834" s="20">
        <v>70910</v>
      </c>
      <c r="G3834" s="188" t="s">
        <v>2767</v>
      </c>
      <c r="H3834" s="188" t="s">
        <v>2400</v>
      </c>
    </row>
    <row r="3835" spans="2:8">
      <c r="B3835" s="143" t="s">
        <v>3211</v>
      </c>
      <c r="C3835" s="143" t="s">
        <v>2398</v>
      </c>
      <c r="D3835" s="144" t="s">
        <v>2669</v>
      </c>
      <c r="E3835" s="145" t="s">
        <v>3215</v>
      </c>
      <c r="F3835" s="20">
        <f>45000*1.05</f>
        <v>47250</v>
      </c>
      <c r="G3835" s="188" t="s">
        <v>2767</v>
      </c>
      <c r="H3835" s="188" t="s">
        <v>2400</v>
      </c>
    </row>
    <row r="3836" spans="2:8">
      <c r="B3836" s="143" t="s">
        <v>3211</v>
      </c>
      <c r="C3836" s="143" t="s">
        <v>2398</v>
      </c>
      <c r="D3836" s="144" t="s">
        <v>2669</v>
      </c>
      <c r="E3836" s="145" t="s">
        <v>3216</v>
      </c>
      <c r="F3836" s="20">
        <f>49448*1.05</f>
        <v>51920.4</v>
      </c>
      <c r="G3836" s="188" t="s">
        <v>2767</v>
      </c>
      <c r="H3836" s="188" t="s">
        <v>2400</v>
      </c>
    </row>
    <row r="3837" spans="2:8">
      <c r="B3837" s="143" t="s">
        <v>3211</v>
      </c>
      <c r="C3837" s="143">
        <v>6320</v>
      </c>
      <c r="D3837" s="144" t="s">
        <v>2669</v>
      </c>
      <c r="E3837" s="145" t="s">
        <v>3217</v>
      </c>
      <c r="F3837" s="20">
        <v>1400</v>
      </c>
      <c r="G3837" s="188" t="s">
        <v>2767</v>
      </c>
      <c r="H3837" s="188" t="s">
        <v>2400</v>
      </c>
    </row>
    <row r="3838" spans="2:8">
      <c r="B3838" s="143" t="s">
        <v>3211</v>
      </c>
      <c r="C3838" s="143">
        <v>6320</v>
      </c>
      <c r="D3838" s="144" t="s">
        <v>2669</v>
      </c>
      <c r="E3838" s="145" t="s">
        <v>3218</v>
      </c>
      <c r="F3838" s="20">
        <v>3000</v>
      </c>
      <c r="G3838" s="188" t="s">
        <v>2767</v>
      </c>
      <c r="H3838" s="188" t="s">
        <v>2400</v>
      </c>
    </row>
    <row r="3839" spans="2:8">
      <c r="B3839" s="298" t="s">
        <v>3211</v>
      </c>
      <c r="C3839" s="298" t="s">
        <v>2398</v>
      </c>
      <c r="D3839" s="299" t="s">
        <v>2669</v>
      </c>
      <c r="E3839" s="87" t="s">
        <v>3219</v>
      </c>
      <c r="F3839" s="20">
        <f>SUM(F3831:F3838)</f>
        <v>150314.4</v>
      </c>
      <c r="G3839" s="188"/>
      <c r="H3839" s="188"/>
    </row>
    <row r="3840" spans="2:8">
      <c r="B3840" s="298" t="s">
        <v>3211</v>
      </c>
      <c r="C3840" s="298" t="s">
        <v>3220</v>
      </c>
      <c r="D3840" s="299" t="s">
        <v>2669</v>
      </c>
      <c r="E3840" s="87" t="s">
        <v>3221</v>
      </c>
      <c r="F3840" s="20">
        <v>30000</v>
      </c>
      <c r="G3840" s="188" t="s">
        <v>2767</v>
      </c>
      <c r="H3840" s="188" t="s">
        <v>3222</v>
      </c>
    </row>
    <row r="3841" spans="2:8">
      <c r="B3841" s="298" t="s">
        <v>3211</v>
      </c>
      <c r="C3841" s="298" t="s">
        <v>2554</v>
      </c>
      <c r="D3841" s="307" t="s">
        <v>2669</v>
      </c>
      <c r="E3841" s="87" t="s">
        <v>3198</v>
      </c>
      <c r="F3841" s="20">
        <v>2000</v>
      </c>
      <c r="G3841" s="188" t="s">
        <v>2767</v>
      </c>
      <c r="H3841" s="188" t="s">
        <v>2556</v>
      </c>
    </row>
    <row r="3842" spans="2:8">
      <c r="B3842" s="298" t="s">
        <v>3211</v>
      </c>
      <c r="C3842" s="298" t="s">
        <v>3223</v>
      </c>
      <c r="D3842" s="299" t="s">
        <v>2669</v>
      </c>
      <c r="E3842" s="87" t="s">
        <v>3224</v>
      </c>
      <c r="F3842" s="20">
        <f>25000*1.05</f>
        <v>26250</v>
      </c>
      <c r="G3842" s="188" t="s">
        <v>2767</v>
      </c>
      <c r="H3842" s="188" t="s">
        <v>3200</v>
      </c>
    </row>
    <row r="3843" spans="2:8">
      <c r="B3843" s="143" t="s">
        <v>3211</v>
      </c>
      <c r="C3843" s="143">
        <v>6620</v>
      </c>
      <c r="D3843" s="144" t="s">
        <v>2669</v>
      </c>
      <c r="E3843" s="147" t="s">
        <v>2608</v>
      </c>
      <c r="F3843" s="20">
        <v>1500</v>
      </c>
      <c r="G3843" s="188" t="s">
        <v>2767</v>
      </c>
      <c r="H3843" s="188" t="s">
        <v>2609</v>
      </c>
    </row>
    <row r="3844" spans="2:8">
      <c r="B3844" s="143" t="s">
        <v>3211</v>
      </c>
      <c r="C3844" s="143" t="s">
        <v>3225</v>
      </c>
      <c r="D3844" s="144" t="s">
        <v>2669</v>
      </c>
      <c r="E3844" s="147" t="s">
        <v>3226</v>
      </c>
      <c r="F3844" s="20">
        <v>1500</v>
      </c>
      <c r="G3844" s="188" t="s">
        <v>2767</v>
      </c>
      <c r="H3844" s="188" t="s">
        <v>3227</v>
      </c>
    </row>
    <row r="3845" spans="2:8">
      <c r="B3845" s="143" t="s">
        <v>3211</v>
      </c>
      <c r="C3845" s="143">
        <v>6640</v>
      </c>
      <c r="D3845" s="144" t="s">
        <v>2669</v>
      </c>
      <c r="E3845" s="147" t="s">
        <v>2659</v>
      </c>
      <c r="F3845" s="20">
        <v>835737</v>
      </c>
      <c r="G3845" s="188" t="s">
        <v>2767</v>
      </c>
      <c r="H3845" s="393" t="s">
        <v>2677</v>
      </c>
    </row>
    <row r="3846" spans="2:8">
      <c r="B3846" s="143" t="s">
        <v>3211</v>
      </c>
      <c r="C3846" s="143" t="s">
        <v>3228</v>
      </c>
      <c r="D3846" s="144" t="s">
        <v>2669</v>
      </c>
      <c r="E3846" s="147" t="s">
        <v>3229</v>
      </c>
      <c r="F3846" s="20">
        <v>120000</v>
      </c>
      <c r="G3846" s="188" t="s">
        <v>2767</v>
      </c>
      <c r="H3846" s="188" t="s">
        <v>3230</v>
      </c>
    </row>
    <row r="3847" spans="2:8">
      <c r="B3847" s="143" t="s">
        <v>3211</v>
      </c>
      <c r="C3847" s="143" t="s">
        <v>2678</v>
      </c>
      <c r="D3847" s="144" t="s">
        <v>2669</v>
      </c>
      <c r="E3847" s="147" t="s">
        <v>3231</v>
      </c>
      <c r="F3847" s="20">
        <v>10000</v>
      </c>
      <c r="G3847" s="188" t="s">
        <v>2767</v>
      </c>
      <c r="H3847" s="188" t="s">
        <v>2680</v>
      </c>
    </row>
    <row r="3848" spans="2:8">
      <c r="B3848" s="143" t="s">
        <v>3211</v>
      </c>
      <c r="C3848" s="143">
        <v>6721</v>
      </c>
      <c r="D3848" s="144" t="s">
        <v>2669</v>
      </c>
      <c r="E3848" s="147" t="s">
        <v>2660</v>
      </c>
      <c r="F3848" s="20">
        <f>6000+35000</f>
        <v>41000</v>
      </c>
      <c r="G3848" s="188" t="s">
        <v>2767</v>
      </c>
      <c r="H3848" s="188" t="s">
        <v>2633</v>
      </c>
    </row>
    <row r="3849" spans="2:8">
      <c r="B3849" s="143" t="s">
        <v>3211</v>
      </c>
      <c r="C3849" s="143">
        <v>6900</v>
      </c>
      <c r="D3849" s="144" t="s">
        <v>2669</v>
      </c>
      <c r="E3849" s="147" t="s">
        <v>2455</v>
      </c>
      <c r="F3849" s="20">
        <v>16000</v>
      </c>
      <c r="G3849" s="188" t="s">
        <v>2767</v>
      </c>
      <c r="H3849" s="188" t="s">
        <v>2405</v>
      </c>
    </row>
    <row r="3850" spans="2:8">
      <c r="B3850" s="143" t="s">
        <v>3211</v>
      </c>
      <c r="C3850" s="143" t="s">
        <v>2485</v>
      </c>
      <c r="D3850" s="144" t="s">
        <v>2669</v>
      </c>
      <c r="E3850" s="147" t="s">
        <v>2661</v>
      </c>
      <c r="F3850" s="20">
        <v>11136</v>
      </c>
      <c r="G3850" s="188" t="s">
        <v>2767</v>
      </c>
      <c r="H3850" s="188" t="s">
        <v>2487</v>
      </c>
    </row>
    <row r="3851" spans="2:8">
      <c r="B3851" s="143" t="s">
        <v>3211</v>
      </c>
      <c r="C3851" s="143" t="s">
        <v>3232</v>
      </c>
      <c r="D3851" s="144" t="s">
        <v>2669</v>
      </c>
      <c r="E3851" s="147" t="s">
        <v>3233</v>
      </c>
      <c r="F3851" s="20">
        <v>12000</v>
      </c>
      <c r="G3851" s="188" t="s">
        <v>2767</v>
      </c>
      <c r="H3851" s="188" t="s">
        <v>3234</v>
      </c>
    </row>
    <row r="3852" spans="2:8">
      <c r="B3852" s="143" t="s">
        <v>3211</v>
      </c>
      <c r="C3852" s="143">
        <v>6920</v>
      </c>
      <c r="D3852" s="144" t="s">
        <v>2669</v>
      </c>
      <c r="E3852" s="147" t="s">
        <v>2616</v>
      </c>
      <c r="F3852" s="20">
        <v>1200</v>
      </c>
      <c r="G3852" s="188" t="s">
        <v>2767</v>
      </c>
      <c r="H3852" s="188" t="s">
        <v>2435</v>
      </c>
    </row>
    <row r="3853" spans="2:8">
      <c r="B3853" s="143" t="s">
        <v>3211</v>
      </c>
      <c r="C3853" s="143" t="s">
        <v>2436</v>
      </c>
      <c r="D3853" s="144" t="s">
        <v>2669</v>
      </c>
      <c r="E3853" s="147" t="s">
        <v>2488</v>
      </c>
      <c r="F3853" s="20">
        <v>4000</v>
      </c>
      <c r="G3853" s="188" t="s">
        <v>2767</v>
      </c>
      <c r="H3853" s="188" t="s">
        <v>2438</v>
      </c>
    </row>
    <row r="3854" spans="2:8">
      <c r="B3854" s="143" t="s">
        <v>3211</v>
      </c>
      <c r="C3854" s="143">
        <v>6940</v>
      </c>
      <c r="D3854" s="144" t="s">
        <v>2669</v>
      </c>
      <c r="E3854" s="147" t="s">
        <v>2618</v>
      </c>
      <c r="F3854" s="20">
        <v>3000</v>
      </c>
      <c r="G3854" s="188" t="s">
        <v>2767</v>
      </c>
      <c r="H3854" s="188" t="s">
        <v>2408</v>
      </c>
    </row>
    <row r="3855" spans="2:8">
      <c r="B3855" s="143" t="s">
        <v>3211</v>
      </c>
      <c r="C3855" s="143">
        <v>7010</v>
      </c>
      <c r="D3855" s="144" t="s">
        <v>2669</v>
      </c>
      <c r="E3855" s="147" t="s">
        <v>2489</v>
      </c>
      <c r="F3855" s="20">
        <v>12000</v>
      </c>
      <c r="G3855" s="188" t="s">
        <v>2767</v>
      </c>
      <c r="H3855" s="188" t="s">
        <v>2411</v>
      </c>
    </row>
    <row r="3856" spans="2:8">
      <c r="B3856" s="143" t="s">
        <v>3211</v>
      </c>
      <c r="C3856" s="143" t="s">
        <v>2662</v>
      </c>
      <c r="D3856" s="161" t="s">
        <v>2669</v>
      </c>
      <c r="E3856" s="147" t="s">
        <v>2663</v>
      </c>
      <c r="F3856" s="20">
        <v>6000</v>
      </c>
      <c r="G3856" s="188" t="s">
        <v>2767</v>
      </c>
      <c r="H3856" s="188" t="s">
        <v>2664</v>
      </c>
    </row>
    <row r="3857" spans="2:8">
      <c r="B3857" s="143" t="s">
        <v>3211</v>
      </c>
      <c r="C3857" s="143" t="s">
        <v>2412</v>
      </c>
      <c r="D3857" s="144" t="s">
        <v>2669</v>
      </c>
      <c r="E3857" s="147" t="s">
        <v>2665</v>
      </c>
      <c r="F3857" s="20">
        <v>27000</v>
      </c>
      <c r="G3857" s="188" t="s">
        <v>2767</v>
      </c>
      <c r="H3857" s="188" t="s">
        <v>2414</v>
      </c>
    </row>
    <row r="3858" spans="2:8">
      <c r="B3858" s="143" t="s">
        <v>3211</v>
      </c>
      <c r="C3858" s="143">
        <v>7015</v>
      </c>
      <c r="D3858" s="144" t="s">
        <v>2669</v>
      </c>
      <c r="E3858" s="147" t="s">
        <v>2622</v>
      </c>
      <c r="F3858" s="20">
        <v>2000</v>
      </c>
      <c r="G3858" s="188" t="s">
        <v>2767</v>
      </c>
      <c r="H3858" s="188" t="s">
        <v>2417</v>
      </c>
    </row>
    <row r="3859" spans="2:8">
      <c r="B3859" s="143" t="s">
        <v>3211</v>
      </c>
      <c r="C3859" s="143">
        <v>7020</v>
      </c>
      <c r="D3859" s="144" t="s">
        <v>2669</v>
      </c>
      <c r="E3859" s="147" t="s">
        <v>2534</v>
      </c>
      <c r="F3859" s="20">
        <v>200</v>
      </c>
      <c r="G3859" s="188" t="s">
        <v>2767</v>
      </c>
      <c r="H3859" s="188" t="s">
        <v>2444</v>
      </c>
    </row>
    <row r="3860" spans="2:8">
      <c r="B3860" s="143" t="s">
        <v>3211</v>
      </c>
      <c r="C3860" s="143">
        <v>7030</v>
      </c>
      <c r="D3860" s="144" t="s">
        <v>2669</v>
      </c>
      <c r="E3860" s="147" t="s">
        <v>2654</v>
      </c>
      <c r="F3860" s="20">
        <v>5500</v>
      </c>
      <c r="G3860" s="188" t="s">
        <v>2767</v>
      </c>
      <c r="H3860" s="188" t="s">
        <v>2420</v>
      </c>
    </row>
    <row r="3861" spans="2:8">
      <c r="B3861" s="143" t="s">
        <v>3211</v>
      </c>
      <c r="C3861" s="143">
        <v>7040</v>
      </c>
      <c r="D3861" s="144" t="s">
        <v>2669</v>
      </c>
      <c r="E3861" s="147" t="s">
        <v>2666</v>
      </c>
      <c r="F3861" s="20">
        <v>7000</v>
      </c>
      <c r="G3861" s="188" t="s">
        <v>2767</v>
      </c>
      <c r="H3861" s="188" t="s">
        <v>2537</v>
      </c>
    </row>
    <row r="3862" spans="2:8">
      <c r="B3862" s="150" t="s">
        <v>3211</v>
      </c>
      <c r="C3862" s="150">
        <v>7110</v>
      </c>
      <c r="D3862" s="151" t="s">
        <v>2669</v>
      </c>
      <c r="E3862" s="152" t="s">
        <v>2625</v>
      </c>
      <c r="F3862" s="25">
        <v>5000</v>
      </c>
      <c r="G3862" s="188" t="s">
        <v>2767</v>
      </c>
      <c r="H3862" s="189" t="s">
        <v>2426</v>
      </c>
    </row>
    <row r="3863" spans="2:8" ht="11.7" thickBot="1">
      <c r="B3863" s="154" t="s">
        <v>2895</v>
      </c>
      <c r="C3863" s="154" t="s">
        <v>3235</v>
      </c>
      <c r="D3863" s="155" t="s">
        <v>2920</v>
      </c>
      <c r="E3863" s="156" t="s">
        <v>3236</v>
      </c>
      <c r="F3863" s="157">
        <f>SUM(F3824:F3830)+F3839+SUM(F3840:F3862)</f>
        <v>2340416.4</v>
      </c>
      <c r="G3863" s="242"/>
      <c r="H3863" s="242"/>
    </row>
    <row r="3864" spans="2:8">
      <c r="B3864" s="256" t="s">
        <v>3185</v>
      </c>
      <c r="C3864" s="257"/>
      <c r="D3864" s="258"/>
      <c r="E3864" s="395"/>
      <c r="F3864" s="260"/>
      <c r="G3864" s="257"/>
      <c r="H3864" s="257"/>
    </row>
    <row r="3865" spans="2:8" ht="11.7" thickBot="1">
      <c r="B3865" s="188"/>
      <c r="C3865" s="188"/>
      <c r="D3865" s="302"/>
      <c r="E3865" s="141"/>
      <c r="F3865" s="249"/>
      <c r="G3865" s="171"/>
      <c r="H3865" s="171"/>
    </row>
    <row r="3866" spans="2:8">
      <c r="B3866" s="342"/>
      <c r="C3866" s="342"/>
      <c r="D3866" s="427"/>
      <c r="E3866" s="428" t="s">
        <v>2600</v>
      </c>
      <c r="F3866" s="341"/>
      <c r="G3866" s="342"/>
      <c r="H3866" s="342"/>
    </row>
    <row r="3867" spans="2:8">
      <c r="B3867" s="143" t="s">
        <v>3237</v>
      </c>
      <c r="C3867" s="143">
        <v>6320</v>
      </c>
      <c r="D3867" s="161" t="s">
        <v>2669</v>
      </c>
      <c r="E3867" s="145" t="s">
        <v>2429</v>
      </c>
      <c r="F3867" s="20">
        <f>117098*1.03</f>
        <v>120610.94</v>
      </c>
      <c r="G3867" s="188" t="s">
        <v>2767</v>
      </c>
      <c r="H3867" s="188" t="s">
        <v>2400</v>
      </c>
    </row>
    <row r="3868" spans="2:8">
      <c r="B3868" s="143" t="s">
        <v>3237</v>
      </c>
      <c r="C3868" s="143" t="s">
        <v>2398</v>
      </c>
      <c r="D3868" s="144" t="s">
        <v>2669</v>
      </c>
      <c r="E3868" s="145" t="s">
        <v>3238</v>
      </c>
      <c r="F3868" s="20">
        <f>82108*1.1</f>
        <v>90318.8</v>
      </c>
      <c r="G3868" s="188" t="s">
        <v>2767</v>
      </c>
      <c r="H3868" s="188" t="s">
        <v>2400</v>
      </c>
    </row>
    <row r="3869" spans="2:8">
      <c r="B3869" s="150" t="s">
        <v>3237</v>
      </c>
      <c r="C3869" s="150" t="s">
        <v>2398</v>
      </c>
      <c r="D3869" s="151" t="s">
        <v>2669</v>
      </c>
      <c r="E3869" s="152" t="s">
        <v>3239</v>
      </c>
      <c r="F3869" s="248">
        <f>SUM(F3866:F3868)</f>
        <v>210929.74</v>
      </c>
      <c r="G3869" s="189"/>
      <c r="H3869" s="189"/>
    </row>
    <row r="3870" spans="2:8" ht="11.7" thickBot="1">
      <c r="B3870" s="154" t="s">
        <v>2895</v>
      </c>
      <c r="C3870" s="154" t="s">
        <v>3240</v>
      </c>
      <c r="D3870" s="155" t="s">
        <v>2920</v>
      </c>
      <c r="E3870" s="156" t="s">
        <v>3241</v>
      </c>
      <c r="F3870" s="402">
        <f>SUM(F3869:F3869)</f>
        <v>210929.74</v>
      </c>
      <c r="G3870" s="242"/>
      <c r="H3870" s="242"/>
    </row>
    <row r="3871" spans="2:8">
      <c r="B3871" s="256" t="s">
        <v>3185</v>
      </c>
      <c r="C3871" s="257"/>
      <c r="D3871" s="258"/>
      <c r="E3871" s="395"/>
      <c r="F3871" s="429"/>
      <c r="G3871" s="257"/>
      <c r="H3871" s="257"/>
    </row>
    <row r="3872" spans="2:8" ht="11.7" thickBot="1">
      <c r="B3872" s="171"/>
      <c r="C3872" s="171"/>
      <c r="D3872" s="172"/>
      <c r="E3872" s="175"/>
      <c r="F3872" s="20"/>
      <c r="G3872" s="171"/>
      <c r="H3872" s="171"/>
    </row>
    <row r="3873" spans="2:8">
      <c r="B3873" s="423" t="s">
        <v>3242</v>
      </c>
      <c r="C3873" s="423">
        <v>6120</v>
      </c>
      <c r="D3873" s="430" t="s">
        <v>2854</v>
      </c>
      <c r="E3873" s="425" t="s">
        <v>2464</v>
      </c>
      <c r="F3873" s="35">
        <v>1852665</v>
      </c>
      <c r="G3873" s="207" t="s">
        <v>3243</v>
      </c>
      <c r="H3873" s="207" t="s">
        <v>2465</v>
      </c>
    </row>
    <row r="3874" spans="2:8">
      <c r="B3874" s="143" t="s">
        <v>3242</v>
      </c>
      <c r="C3874" s="143" t="s">
        <v>2508</v>
      </c>
      <c r="D3874" s="161" t="s">
        <v>2854</v>
      </c>
      <c r="E3874" s="147" t="s">
        <v>3244</v>
      </c>
      <c r="F3874" s="20">
        <v>100000</v>
      </c>
      <c r="G3874" s="188" t="s">
        <v>3243</v>
      </c>
      <c r="H3874" s="188" t="s">
        <v>2510</v>
      </c>
    </row>
    <row r="3875" spans="2:8">
      <c r="B3875" s="143" t="s">
        <v>3242</v>
      </c>
      <c r="C3875" s="143">
        <v>6210</v>
      </c>
      <c r="D3875" s="161" t="s">
        <v>2854</v>
      </c>
      <c r="E3875" s="109" t="s">
        <v>2467</v>
      </c>
      <c r="F3875" s="20">
        <v>6831</v>
      </c>
      <c r="G3875" s="188" t="s">
        <v>3243</v>
      </c>
      <c r="H3875" s="188" t="s">
        <v>2468</v>
      </c>
    </row>
    <row r="3876" spans="2:8">
      <c r="B3876" s="143" t="s">
        <v>3242</v>
      </c>
      <c r="C3876" s="143">
        <v>6220</v>
      </c>
      <c r="D3876" s="161" t="s">
        <v>2854</v>
      </c>
      <c r="E3876" s="109" t="s">
        <v>2470</v>
      </c>
      <c r="F3876" s="20">
        <v>149376</v>
      </c>
      <c r="G3876" s="188" t="s">
        <v>3243</v>
      </c>
      <c r="H3876" s="188" t="s">
        <v>2471</v>
      </c>
    </row>
    <row r="3877" spans="2:8">
      <c r="B3877" s="143" t="s">
        <v>3242</v>
      </c>
      <c r="C3877" s="143">
        <v>6230</v>
      </c>
      <c r="D3877" s="161" t="s">
        <v>2854</v>
      </c>
      <c r="E3877" s="109" t="s">
        <v>2473</v>
      </c>
      <c r="F3877" s="20">
        <v>132782</v>
      </c>
      <c r="G3877" s="188" t="s">
        <v>3243</v>
      </c>
      <c r="H3877" s="188" t="s">
        <v>2474</v>
      </c>
    </row>
    <row r="3878" spans="2:8">
      <c r="B3878" s="143" t="s">
        <v>3242</v>
      </c>
      <c r="C3878" s="143">
        <v>6240</v>
      </c>
      <c r="D3878" s="161" t="s">
        <v>2854</v>
      </c>
      <c r="E3878" s="109" t="s">
        <v>2476</v>
      </c>
      <c r="F3878" s="20">
        <v>59946</v>
      </c>
      <c r="G3878" s="188" t="s">
        <v>3243</v>
      </c>
      <c r="H3878" s="188" t="s">
        <v>2477</v>
      </c>
    </row>
    <row r="3879" spans="2:8">
      <c r="B3879" s="143" t="s">
        <v>3242</v>
      </c>
      <c r="C3879" s="143">
        <v>6260</v>
      </c>
      <c r="D3879" s="161" t="s">
        <v>2854</v>
      </c>
      <c r="E3879" s="109" t="s">
        <v>2479</v>
      </c>
      <c r="F3879" s="20">
        <v>396192</v>
      </c>
      <c r="G3879" s="188" t="s">
        <v>3243</v>
      </c>
      <c r="H3879" s="188" t="s">
        <v>2480</v>
      </c>
    </row>
    <row r="3880" spans="2:8">
      <c r="B3880" s="143" t="s">
        <v>3242</v>
      </c>
      <c r="C3880" s="143">
        <v>6270</v>
      </c>
      <c r="D3880" s="161" t="s">
        <v>2854</v>
      </c>
      <c r="E3880" s="109" t="s">
        <v>2482</v>
      </c>
      <c r="F3880" s="20">
        <v>9723</v>
      </c>
      <c r="G3880" s="188" t="s">
        <v>3243</v>
      </c>
      <c r="H3880" s="188" t="s">
        <v>2483</v>
      </c>
    </row>
    <row r="3881" spans="2:8">
      <c r="B3881" s="143" t="s">
        <v>3242</v>
      </c>
      <c r="C3881" s="143" t="s">
        <v>2672</v>
      </c>
      <c r="D3881" s="161" t="s">
        <v>2854</v>
      </c>
      <c r="E3881" s="109" t="s">
        <v>3194</v>
      </c>
      <c r="F3881" s="241">
        <v>2500</v>
      </c>
      <c r="G3881" s="188" t="s">
        <v>3243</v>
      </c>
      <c r="H3881" s="188" t="s">
        <v>2674</v>
      </c>
    </row>
    <row r="3882" spans="2:8">
      <c r="B3882" s="298" t="s">
        <v>3242</v>
      </c>
      <c r="C3882" s="298">
        <v>6320</v>
      </c>
      <c r="D3882" s="307" t="s">
        <v>2998</v>
      </c>
      <c r="E3882" s="93" t="s">
        <v>3245</v>
      </c>
      <c r="F3882" s="32">
        <v>33310</v>
      </c>
      <c r="G3882" s="188" t="s">
        <v>3243</v>
      </c>
      <c r="H3882" s="86" t="s">
        <v>2400</v>
      </c>
    </row>
    <row r="3883" spans="2:8">
      <c r="B3883" s="138"/>
      <c r="C3883" s="138"/>
      <c r="D3883" s="167"/>
      <c r="E3883" s="140" t="s">
        <v>2600</v>
      </c>
      <c r="F3883" s="67"/>
      <c r="G3883" s="188"/>
      <c r="H3883" s="188"/>
    </row>
    <row r="3884" spans="2:8">
      <c r="B3884" s="298" t="s">
        <v>3242</v>
      </c>
      <c r="C3884" s="298">
        <v>6320</v>
      </c>
      <c r="D3884" s="307" t="s">
        <v>2854</v>
      </c>
      <c r="E3884" s="431" t="s">
        <v>3246</v>
      </c>
      <c r="F3884" s="20">
        <v>99667</v>
      </c>
      <c r="G3884" s="188" t="s">
        <v>3243</v>
      </c>
      <c r="H3884" s="86" t="s">
        <v>2400</v>
      </c>
    </row>
    <row r="3885" spans="2:8">
      <c r="B3885" s="298" t="s">
        <v>3242</v>
      </c>
      <c r="C3885" s="298">
        <v>6320</v>
      </c>
      <c r="D3885" s="307" t="s">
        <v>2854</v>
      </c>
      <c r="E3885" s="431" t="s">
        <v>3247</v>
      </c>
      <c r="F3885" s="20">
        <f>73674</f>
        <v>73674</v>
      </c>
      <c r="G3885" s="188" t="s">
        <v>3243</v>
      </c>
      <c r="H3885" s="86" t="s">
        <v>2400</v>
      </c>
    </row>
    <row r="3886" spans="2:8">
      <c r="B3886" s="298" t="s">
        <v>3242</v>
      </c>
      <c r="C3886" s="298">
        <v>6320</v>
      </c>
      <c r="D3886" s="307" t="s">
        <v>2854</v>
      </c>
      <c r="E3886" s="431" t="s">
        <v>3248</v>
      </c>
      <c r="F3886" s="20">
        <v>253867</v>
      </c>
      <c r="G3886" s="188" t="s">
        <v>3243</v>
      </c>
      <c r="H3886" s="86" t="s">
        <v>2400</v>
      </c>
    </row>
    <row r="3887" spans="2:8">
      <c r="B3887" s="143" t="s">
        <v>3242</v>
      </c>
      <c r="C3887" s="298" t="s">
        <v>2398</v>
      </c>
      <c r="D3887" s="144" t="s">
        <v>2854</v>
      </c>
      <c r="E3887" s="93" t="s">
        <v>3249</v>
      </c>
      <c r="F3887" s="162">
        <f>SUM(F3883:F3886)</f>
        <v>427208</v>
      </c>
      <c r="G3887" s="188"/>
      <c r="H3887" s="188"/>
    </row>
    <row r="3888" spans="2:8">
      <c r="B3888" s="143"/>
      <c r="C3888" s="298"/>
      <c r="D3888" s="144"/>
      <c r="E3888" s="140" t="s">
        <v>2600</v>
      </c>
      <c r="F3888" s="162"/>
      <c r="G3888" s="188"/>
      <c r="H3888" s="188"/>
    </row>
    <row r="3889" spans="2:8">
      <c r="B3889" s="298" t="s">
        <v>3242</v>
      </c>
      <c r="C3889" s="298">
        <v>6320</v>
      </c>
      <c r="D3889" s="299" t="s">
        <v>2870</v>
      </c>
      <c r="E3889" s="431" t="s">
        <v>3250</v>
      </c>
      <c r="F3889" s="20">
        <v>110000</v>
      </c>
      <c r="G3889" s="188" t="s">
        <v>3243</v>
      </c>
      <c r="H3889" s="86" t="s">
        <v>2400</v>
      </c>
    </row>
    <row r="3890" spans="2:8">
      <c r="B3890" s="143" t="s">
        <v>3242</v>
      </c>
      <c r="C3890" s="298" t="s">
        <v>2398</v>
      </c>
      <c r="D3890" s="144" t="s">
        <v>2870</v>
      </c>
      <c r="E3890" s="93" t="s">
        <v>3251</v>
      </c>
      <c r="F3890" s="162">
        <f>SUM(F3888:F3889)</f>
        <v>110000</v>
      </c>
      <c r="G3890" s="188"/>
      <c r="H3890" s="188"/>
    </row>
    <row r="3891" spans="2:8">
      <c r="B3891" s="143" t="s">
        <v>3242</v>
      </c>
      <c r="C3891" s="298" t="s">
        <v>2554</v>
      </c>
      <c r="D3891" s="144" t="s">
        <v>2854</v>
      </c>
      <c r="E3891" s="93" t="s">
        <v>3198</v>
      </c>
      <c r="F3891" s="20">
        <v>2500</v>
      </c>
      <c r="G3891" s="188" t="s">
        <v>3243</v>
      </c>
      <c r="H3891" s="188" t="s">
        <v>2556</v>
      </c>
    </row>
    <row r="3892" spans="2:8">
      <c r="B3892" s="143" t="s">
        <v>3242</v>
      </c>
      <c r="C3892" s="298" t="s">
        <v>2678</v>
      </c>
      <c r="D3892" s="144" t="s">
        <v>2854</v>
      </c>
      <c r="E3892" s="93" t="s">
        <v>3252</v>
      </c>
      <c r="F3892" s="20">
        <v>500</v>
      </c>
      <c r="G3892" s="188" t="s">
        <v>3243</v>
      </c>
      <c r="H3892" s="188" t="s">
        <v>2680</v>
      </c>
    </row>
    <row r="3893" spans="2:8">
      <c r="B3893" s="143" t="s">
        <v>3242</v>
      </c>
      <c r="C3893" s="143">
        <v>6900</v>
      </c>
      <c r="D3893" s="161" t="s">
        <v>2854</v>
      </c>
      <c r="E3893" s="147" t="s">
        <v>2455</v>
      </c>
      <c r="F3893" s="20">
        <v>4000</v>
      </c>
      <c r="G3893" s="188" t="s">
        <v>3243</v>
      </c>
      <c r="H3893" s="188" t="s">
        <v>2405</v>
      </c>
    </row>
    <row r="3894" spans="2:8">
      <c r="B3894" s="143" t="s">
        <v>3242</v>
      </c>
      <c r="C3894" s="143" t="s">
        <v>2485</v>
      </c>
      <c r="D3894" s="161" t="s">
        <v>2854</v>
      </c>
      <c r="E3894" s="109" t="s">
        <v>2661</v>
      </c>
      <c r="F3894" s="20">
        <f>27789+1500</f>
        <v>29289</v>
      </c>
      <c r="G3894" s="188" t="s">
        <v>3243</v>
      </c>
      <c r="H3894" s="188" t="s">
        <v>2487</v>
      </c>
    </row>
    <row r="3895" spans="2:8">
      <c r="B3895" s="143" t="s">
        <v>3242</v>
      </c>
      <c r="C3895" s="143">
        <v>6920</v>
      </c>
      <c r="D3895" s="161" t="s">
        <v>2854</v>
      </c>
      <c r="E3895" s="109" t="s">
        <v>2616</v>
      </c>
      <c r="F3895" s="20">
        <v>15000</v>
      </c>
      <c r="G3895" s="188" t="s">
        <v>3243</v>
      </c>
      <c r="H3895" s="188" t="s">
        <v>2435</v>
      </c>
    </row>
    <row r="3896" spans="2:8">
      <c r="B3896" s="143" t="s">
        <v>3242</v>
      </c>
      <c r="C3896" s="143">
        <v>6930</v>
      </c>
      <c r="D3896" s="161" t="s">
        <v>2854</v>
      </c>
      <c r="E3896" s="147" t="s">
        <v>2488</v>
      </c>
      <c r="F3896" s="20">
        <v>68000</v>
      </c>
      <c r="G3896" s="188" t="s">
        <v>3243</v>
      </c>
      <c r="H3896" s="188" t="s">
        <v>2438</v>
      </c>
    </row>
    <row r="3897" spans="2:8">
      <c r="B3897" s="143" t="s">
        <v>3242</v>
      </c>
      <c r="C3897" s="143">
        <v>6940</v>
      </c>
      <c r="D3897" s="161" t="s">
        <v>2854</v>
      </c>
      <c r="E3897" s="147" t="s">
        <v>2618</v>
      </c>
      <c r="F3897" s="20">
        <v>20000</v>
      </c>
      <c r="G3897" s="188" t="s">
        <v>3243</v>
      </c>
      <c r="H3897" s="188" t="s">
        <v>2408</v>
      </c>
    </row>
    <row r="3898" spans="2:8">
      <c r="B3898" s="143" t="s">
        <v>3242</v>
      </c>
      <c r="C3898" s="143">
        <v>7010</v>
      </c>
      <c r="D3898" s="161" t="s">
        <v>2854</v>
      </c>
      <c r="E3898" s="109" t="s">
        <v>2489</v>
      </c>
      <c r="F3898" s="20">
        <v>1500</v>
      </c>
      <c r="G3898" s="188" t="s">
        <v>3243</v>
      </c>
      <c r="H3898" s="188" t="s">
        <v>2411</v>
      </c>
    </row>
    <row r="3899" spans="2:8">
      <c r="B3899" s="143" t="s">
        <v>3242</v>
      </c>
      <c r="C3899" s="143" t="s">
        <v>2412</v>
      </c>
      <c r="D3899" s="161" t="s">
        <v>2854</v>
      </c>
      <c r="E3899" s="432" t="s">
        <v>2665</v>
      </c>
      <c r="F3899" s="20">
        <v>7000</v>
      </c>
      <c r="G3899" s="188" t="s">
        <v>3243</v>
      </c>
      <c r="H3899" s="188" t="s">
        <v>2414</v>
      </c>
    </row>
    <row r="3900" spans="2:8">
      <c r="B3900" s="143" t="s">
        <v>3242</v>
      </c>
      <c r="C3900" s="143" t="s">
        <v>2415</v>
      </c>
      <c r="D3900" s="144" t="s">
        <v>2845</v>
      </c>
      <c r="E3900" s="109" t="s">
        <v>3253</v>
      </c>
      <c r="F3900" s="20">
        <v>400</v>
      </c>
      <c r="G3900" s="188" t="s">
        <v>3243</v>
      </c>
      <c r="H3900" s="188" t="s">
        <v>2417</v>
      </c>
    </row>
    <row r="3901" spans="2:8">
      <c r="B3901" s="143" t="s">
        <v>3242</v>
      </c>
      <c r="C3901" s="143" t="s">
        <v>2415</v>
      </c>
      <c r="D3901" s="144" t="s">
        <v>2854</v>
      </c>
      <c r="E3901" s="109" t="s">
        <v>2622</v>
      </c>
      <c r="F3901" s="20">
        <v>3100</v>
      </c>
      <c r="G3901" s="188" t="s">
        <v>3243</v>
      </c>
      <c r="H3901" s="188" t="s">
        <v>2417</v>
      </c>
    </row>
    <row r="3902" spans="2:8">
      <c r="B3902" s="143" t="s">
        <v>3242</v>
      </c>
      <c r="C3902" s="143" t="s">
        <v>2442</v>
      </c>
      <c r="D3902" s="161" t="s">
        <v>2854</v>
      </c>
      <c r="E3902" s="109" t="s">
        <v>2534</v>
      </c>
      <c r="F3902" s="20">
        <v>400</v>
      </c>
      <c r="G3902" s="188" t="s">
        <v>3243</v>
      </c>
      <c r="H3902" s="188" t="s">
        <v>2444</v>
      </c>
    </row>
    <row r="3903" spans="2:8">
      <c r="B3903" s="143" t="s">
        <v>3242</v>
      </c>
      <c r="C3903" s="143">
        <v>7030</v>
      </c>
      <c r="D3903" s="161" t="s">
        <v>2854</v>
      </c>
      <c r="E3903" s="109" t="s">
        <v>2654</v>
      </c>
      <c r="F3903" s="20">
        <v>6000</v>
      </c>
      <c r="G3903" s="188" t="s">
        <v>3243</v>
      </c>
      <c r="H3903" s="188" t="s">
        <v>2420</v>
      </c>
    </row>
    <row r="3904" spans="2:8">
      <c r="B3904" s="143" t="s">
        <v>3242</v>
      </c>
      <c r="C3904" s="143" t="s">
        <v>2535</v>
      </c>
      <c r="D3904" s="144" t="s">
        <v>2854</v>
      </c>
      <c r="E3904" s="109" t="s">
        <v>2666</v>
      </c>
      <c r="F3904" s="20">
        <v>300</v>
      </c>
      <c r="G3904" s="188" t="s">
        <v>3243</v>
      </c>
      <c r="H3904" s="188" t="s">
        <v>2537</v>
      </c>
    </row>
    <row r="3905" spans="2:8">
      <c r="B3905" s="150" t="s">
        <v>3242</v>
      </c>
      <c r="C3905" s="150">
        <v>7110</v>
      </c>
      <c r="D3905" s="168" t="s">
        <v>2854</v>
      </c>
      <c r="E3905" s="152" t="s">
        <v>2625</v>
      </c>
      <c r="F3905" s="25">
        <v>6000</v>
      </c>
      <c r="G3905" s="188" t="s">
        <v>3243</v>
      </c>
      <c r="H3905" s="189" t="s">
        <v>2426</v>
      </c>
    </row>
    <row r="3906" spans="2:8" ht="11.7" thickBot="1">
      <c r="B3906" s="154" t="s">
        <v>2895</v>
      </c>
      <c r="C3906" s="154" t="s">
        <v>3254</v>
      </c>
      <c r="D3906" s="155" t="s">
        <v>2920</v>
      </c>
      <c r="E3906" s="156" t="s">
        <v>3255</v>
      </c>
      <c r="F3906" s="157">
        <f>SUM(F3873:F3882)+F3887+SUM(F3890:F3905)</f>
        <v>3444522</v>
      </c>
      <c r="G3906" s="242"/>
      <c r="H3906" s="242"/>
    </row>
    <row r="3907" spans="2:8">
      <c r="B3907" s="256" t="s">
        <v>3185</v>
      </c>
      <c r="C3907" s="257"/>
      <c r="D3907" s="258"/>
      <c r="E3907" s="395"/>
      <c r="F3907" s="260"/>
      <c r="G3907" s="257"/>
      <c r="H3907" s="257"/>
    </row>
    <row r="3908" spans="2:8" ht="11.7" thickBot="1">
      <c r="B3908" s="242"/>
      <c r="C3908" s="242"/>
      <c r="D3908" s="271"/>
      <c r="E3908" s="158"/>
      <c r="F3908" s="29"/>
      <c r="G3908" s="242"/>
      <c r="H3908" s="242"/>
    </row>
    <row r="3909" spans="2:8">
      <c r="B3909" s="143" t="s">
        <v>3256</v>
      </c>
      <c r="C3909" s="143">
        <v>6120</v>
      </c>
      <c r="D3909" s="161" t="s">
        <v>2711</v>
      </c>
      <c r="E3909" s="147" t="s">
        <v>2464</v>
      </c>
      <c r="F3909" s="20">
        <f>759290-8995</f>
        <v>750295</v>
      </c>
      <c r="G3909" s="188" t="s">
        <v>2832</v>
      </c>
      <c r="H3909" s="188" t="s">
        <v>2465</v>
      </c>
    </row>
    <row r="3910" spans="2:8">
      <c r="B3910" s="143" t="s">
        <v>3256</v>
      </c>
      <c r="C3910" s="143" t="s">
        <v>2508</v>
      </c>
      <c r="D3910" s="161" t="s">
        <v>2711</v>
      </c>
      <c r="E3910" s="147" t="s">
        <v>3244</v>
      </c>
      <c r="F3910" s="20">
        <v>10000</v>
      </c>
      <c r="G3910" s="188" t="s">
        <v>2832</v>
      </c>
      <c r="H3910" s="188" t="s">
        <v>2510</v>
      </c>
    </row>
    <row r="3911" spans="2:8">
      <c r="B3911" s="143" t="s">
        <v>3256</v>
      </c>
      <c r="C3911" s="143">
        <v>6210</v>
      </c>
      <c r="D3911" s="161" t="s">
        <v>2711</v>
      </c>
      <c r="E3911" s="109" t="s">
        <v>2467</v>
      </c>
      <c r="F3911" s="20">
        <v>2690</v>
      </c>
      <c r="G3911" s="188" t="s">
        <v>2832</v>
      </c>
      <c r="H3911" s="188" t="s">
        <v>2468</v>
      </c>
    </row>
    <row r="3912" spans="2:8">
      <c r="B3912" s="143" t="s">
        <v>3256</v>
      </c>
      <c r="C3912" s="143">
        <v>6220</v>
      </c>
      <c r="D3912" s="161" t="s">
        <v>2711</v>
      </c>
      <c r="E3912" s="109" t="s">
        <v>2470</v>
      </c>
      <c r="F3912" s="20">
        <v>58852</v>
      </c>
      <c r="G3912" s="188" t="s">
        <v>2832</v>
      </c>
      <c r="H3912" s="188" t="s">
        <v>2471</v>
      </c>
    </row>
    <row r="3913" spans="2:8">
      <c r="B3913" s="143" t="s">
        <v>3256</v>
      </c>
      <c r="C3913" s="143">
        <v>6230</v>
      </c>
      <c r="D3913" s="161" t="s">
        <v>2711</v>
      </c>
      <c r="E3913" s="109" t="s">
        <v>2473</v>
      </c>
      <c r="F3913" s="20">
        <v>52538</v>
      </c>
      <c r="G3913" s="188" t="s">
        <v>2832</v>
      </c>
      <c r="H3913" s="188" t="s">
        <v>2474</v>
      </c>
    </row>
    <row r="3914" spans="2:8">
      <c r="B3914" s="143" t="s">
        <v>3256</v>
      </c>
      <c r="C3914" s="143">
        <v>6240</v>
      </c>
      <c r="D3914" s="161" t="s">
        <v>2711</v>
      </c>
      <c r="E3914" s="109" t="s">
        <v>2476</v>
      </c>
      <c r="F3914" s="20">
        <v>23259</v>
      </c>
      <c r="G3914" s="188" t="s">
        <v>2832</v>
      </c>
      <c r="H3914" s="188" t="s">
        <v>2477</v>
      </c>
    </row>
    <row r="3915" spans="2:8">
      <c r="B3915" s="143" t="s">
        <v>3256</v>
      </c>
      <c r="C3915" s="143">
        <v>6260</v>
      </c>
      <c r="D3915" s="161" t="s">
        <v>2711</v>
      </c>
      <c r="E3915" s="109" t="s">
        <v>2479</v>
      </c>
      <c r="F3915" s="20">
        <v>148572</v>
      </c>
      <c r="G3915" s="188" t="s">
        <v>2832</v>
      </c>
      <c r="H3915" s="188" t="s">
        <v>2480</v>
      </c>
    </row>
    <row r="3916" spans="2:8">
      <c r="B3916" s="143" t="s">
        <v>3256</v>
      </c>
      <c r="C3916" s="143">
        <v>6270</v>
      </c>
      <c r="D3916" s="161" t="s">
        <v>2711</v>
      </c>
      <c r="E3916" s="109" t="s">
        <v>2482</v>
      </c>
      <c r="F3916" s="20">
        <v>3832</v>
      </c>
      <c r="G3916" s="188" t="s">
        <v>2832</v>
      </c>
      <c r="H3916" s="188" t="s">
        <v>2483</v>
      </c>
    </row>
    <row r="3917" spans="2:8">
      <c r="B3917" s="138"/>
      <c r="C3917" s="138"/>
      <c r="D3917" s="139"/>
      <c r="E3917" s="418" t="s">
        <v>2600</v>
      </c>
      <c r="F3917" s="310"/>
      <c r="G3917" s="311"/>
      <c r="H3917" s="311"/>
    </row>
    <row r="3918" spans="2:8">
      <c r="B3918" s="143" t="s">
        <v>3256</v>
      </c>
      <c r="C3918" s="143" t="s">
        <v>2398</v>
      </c>
      <c r="D3918" s="144" t="s">
        <v>2711</v>
      </c>
      <c r="E3918" s="420" t="s">
        <v>2429</v>
      </c>
      <c r="F3918" s="20">
        <f>38872-20914</f>
        <v>17958</v>
      </c>
      <c r="G3918" s="188" t="s">
        <v>2832</v>
      </c>
      <c r="H3918" s="188" t="s">
        <v>2400</v>
      </c>
    </row>
    <row r="3919" spans="2:8">
      <c r="B3919" s="298" t="s">
        <v>3256</v>
      </c>
      <c r="C3919" s="298" t="s">
        <v>2398</v>
      </c>
      <c r="D3919" s="299" t="s">
        <v>2711</v>
      </c>
      <c r="E3919" s="431" t="s">
        <v>3257</v>
      </c>
      <c r="F3919" s="20">
        <v>124604</v>
      </c>
      <c r="G3919" s="188" t="s">
        <v>2832</v>
      </c>
      <c r="H3919" s="86" t="s">
        <v>2400</v>
      </c>
    </row>
    <row r="3920" spans="2:8">
      <c r="B3920" s="298" t="s">
        <v>3256</v>
      </c>
      <c r="C3920" s="298" t="s">
        <v>2398</v>
      </c>
      <c r="D3920" s="299" t="s">
        <v>2711</v>
      </c>
      <c r="E3920" s="431" t="s">
        <v>3247</v>
      </c>
      <c r="F3920" s="20">
        <v>73674</v>
      </c>
      <c r="G3920" s="188" t="s">
        <v>2832</v>
      </c>
      <c r="H3920" s="86" t="s">
        <v>2400</v>
      </c>
    </row>
    <row r="3921" spans="2:8">
      <c r="B3921" s="298" t="s">
        <v>3256</v>
      </c>
      <c r="C3921" s="298" t="s">
        <v>2398</v>
      </c>
      <c r="D3921" s="299" t="s">
        <v>2711</v>
      </c>
      <c r="E3921" s="431" t="s">
        <v>3258</v>
      </c>
      <c r="F3921" s="20">
        <v>53783</v>
      </c>
      <c r="G3921" s="188" t="s">
        <v>2832</v>
      </c>
      <c r="H3921" s="86" t="s">
        <v>2400</v>
      </c>
    </row>
    <row r="3922" spans="2:8">
      <c r="B3922" s="143" t="s">
        <v>3256</v>
      </c>
      <c r="C3922" s="298" t="s">
        <v>2398</v>
      </c>
      <c r="D3922" s="144" t="s">
        <v>2711</v>
      </c>
      <c r="E3922" s="93" t="s">
        <v>3259</v>
      </c>
      <c r="F3922" s="162">
        <f>SUM(F3917:F3921)</f>
        <v>270019</v>
      </c>
      <c r="G3922" s="188"/>
      <c r="H3922" s="188"/>
    </row>
    <row r="3923" spans="2:8">
      <c r="B3923" s="143" t="s">
        <v>3256</v>
      </c>
      <c r="C3923" s="298" t="s">
        <v>2631</v>
      </c>
      <c r="D3923" s="161" t="s">
        <v>2711</v>
      </c>
      <c r="E3923" s="93" t="s">
        <v>2660</v>
      </c>
      <c r="F3923" s="20">
        <v>8000</v>
      </c>
      <c r="G3923" s="188" t="s">
        <v>2832</v>
      </c>
      <c r="H3923" s="188" t="s">
        <v>2633</v>
      </c>
    </row>
    <row r="3924" spans="2:8">
      <c r="B3924" s="143" t="s">
        <v>3256</v>
      </c>
      <c r="C3924" s="143">
        <v>6900</v>
      </c>
      <c r="D3924" s="161" t="s">
        <v>2711</v>
      </c>
      <c r="E3924" s="147" t="s">
        <v>2455</v>
      </c>
      <c r="F3924" s="20">
        <v>2200</v>
      </c>
      <c r="G3924" s="188" t="s">
        <v>2832</v>
      </c>
      <c r="H3924" s="188" t="s">
        <v>2405</v>
      </c>
    </row>
    <row r="3925" spans="2:8">
      <c r="B3925" s="143" t="s">
        <v>3256</v>
      </c>
      <c r="C3925" s="143" t="s">
        <v>2485</v>
      </c>
      <c r="D3925" s="161" t="s">
        <v>2711</v>
      </c>
      <c r="E3925" s="109" t="s">
        <v>2661</v>
      </c>
      <c r="F3925" s="20">
        <v>11537</v>
      </c>
      <c r="G3925" s="188" t="s">
        <v>2832</v>
      </c>
      <c r="H3925" s="188" t="s">
        <v>2487</v>
      </c>
    </row>
    <row r="3926" spans="2:8">
      <c r="B3926" s="143" t="s">
        <v>3256</v>
      </c>
      <c r="C3926" s="143">
        <v>6920</v>
      </c>
      <c r="D3926" s="161" t="s">
        <v>2711</v>
      </c>
      <c r="E3926" s="109" t="s">
        <v>2616</v>
      </c>
      <c r="F3926" s="20">
        <v>2000</v>
      </c>
      <c r="G3926" s="188" t="s">
        <v>2832</v>
      </c>
      <c r="H3926" s="188" t="s">
        <v>2435</v>
      </c>
    </row>
    <row r="3927" spans="2:8">
      <c r="B3927" s="143" t="s">
        <v>3256</v>
      </c>
      <c r="C3927" s="143">
        <v>6930</v>
      </c>
      <c r="D3927" s="161" t="s">
        <v>2711</v>
      </c>
      <c r="E3927" s="147" t="s">
        <v>2488</v>
      </c>
      <c r="F3927" s="20">
        <v>13000</v>
      </c>
      <c r="G3927" s="188" t="s">
        <v>2832</v>
      </c>
      <c r="H3927" s="188" t="s">
        <v>2438</v>
      </c>
    </row>
    <row r="3928" spans="2:8">
      <c r="B3928" s="143" t="s">
        <v>3256</v>
      </c>
      <c r="C3928" s="143" t="s">
        <v>2436</v>
      </c>
      <c r="D3928" s="144" t="s">
        <v>2864</v>
      </c>
      <c r="E3928" s="147" t="s">
        <v>3260</v>
      </c>
      <c r="F3928" s="20">
        <v>1500</v>
      </c>
      <c r="G3928" s="188" t="s">
        <v>2832</v>
      </c>
      <c r="H3928" s="188" t="s">
        <v>2438</v>
      </c>
    </row>
    <row r="3929" spans="2:8">
      <c r="B3929" s="143" t="s">
        <v>3256</v>
      </c>
      <c r="C3929" s="143" t="s">
        <v>2406</v>
      </c>
      <c r="D3929" s="161" t="s">
        <v>2711</v>
      </c>
      <c r="E3929" s="147" t="s">
        <v>2618</v>
      </c>
      <c r="F3929" s="20">
        <v>2000</v>
      </c>
      <c r="G3929" s="188" t="s">
        <v>2832</v>
      </c>
      <c r="H3929" s="188" t="s">
        <v>2408</v>
      </c>
    </row>
    <row r="3930" spans="2:8">
      <c r="B3930" s="143" t="s">
        <v>3256</v>
      </c>
      <c r="C3930" s="143">
        <v>7010</v>
      </c>
      <c r="D3930" s="161" t="s">
        <v>2711</v>
      </c>
      <c r="E3930" s="109" t="s">
        <v>2489</v>
      </c>
      <c r="F3930" s="20">
        <v>400</v>
      </c>
      <c r="G3930" s="188" t="s">
        <v>2832</v>
      </c>
      <c r="H3930" s="188" t="s">
        <v>2411</v>
      </c>
    </row>
    <row r="3931" spans="2:8">
      <c r="B3931" s="143" t="s">
        <v>3256</v>
      </c>
      <c r="C3931" s="143" t="s">
        <v>2412</v>
      </c>
      <c r="D3931" s="161" t="s">
        <v>2711</v>
      </c>
      <c r="E3931" s="432" t="s">
        <v>2665</v>
      </c>
      <c r="F3931" s="20">
        <v>1500</v>
      </c>
      <c r="G3931" s="188" t="s">
        <v>2832</v>
      </c>
      <c r="H3931" s="188" t="s">
        <v>2414</v>
      </c>
    </row>
    <row r="3932" spans="2:8">
      <c r="B3932" s="143" t="s">
        <v>3256</v>
      </c>
      <c r="C3932" s="143">
        <v>7015</v>
      </c>
      <c r="D3932" s="161" t="s">
        <v>2711</v>
      </c>
      <c r="E3932" s="109" t="s">
        <v>2622</v>
      </c>
      <c r="F3932" s="20">
        <v>1500</v>
      </c>
      <c r="G3932" s="188" t="s">
        <v>2832</v>
      </c>
      <c r="H3932" s="188" t="s">
        <v>2417</v>
      </c>
    </row>
    <row r="3933" spans="2:8">
      <c r="B3933" s="143" t="s">
        <v>3256</v>
      </c>
      <c r="C3933" s="143">
        <v>7020</v>
      </c>
      <c r="D3933" s="161" t="s">
        <v>2711</v>
      </c>
      <c r="E3933" s="109" t="s">
        <v>2534</v>
      </c>
      <c r="F3933" s="20">
        <v>100</v>
      </c>
      <c r="G3933" s="188" t="s">
        <v>2832</v>
      </c>
      <c r="H3933" s="188" t="s">
        <v>2444</v>
      </c>
    </row>
    <row r="3934" spans="2:8">
      <c r="B3934" s="143" t="s">
        <v>3256</v>
      </c>
      <c r="C3934" s="143">
        <v>7030</v>
      </c>
      <c r="D3934" s="161" t="s">
        <v>2711</v>
      </c>
      <c r="E3934" s="109" t="s">
        <v>2654</v>
      </c>
      <c r="F3934" s="20">
        <v>3000</v>
      </c>
      <c r="G3934" s="188" t="s">
        <v>2832</v>
      </c>
      <c r="H3934" s="188" t="s">
        <v>2420</v>
      </c>
    </row>
    <row r="3935" spans="2:8">
      <c r="B3935" s="150" t="s">
        <v>3256</v>
      </c>
      <c r="C3935" s="150">
        <v>7110</v>
      </c>
      <c r="D3935" s="168" t="s">
        <v>2711</v>
      </c>
      <c r="E3935" s="152" t="s">
        <v>2625</v>
      </c>
      <c r="F3935" s="25">
        <f>5000+2390+977</f>
        <v>8367</v>
      </c>
      <c r="G3935" s="188" t="s">
        <v>2832</v>
      </c>
      <c r="H3935" s="189" t="s">
        <v>2426</v>
      </c>
    </row>
    <row r="3936" spans="2:8" ht="11.7" thickBot="1">
      <c r="B3936" s="154" t="s">
        <v>2895</v>
      </c>
      <c r="C3936" s="154" t="s">
        <v>3261</v>
      </c>
      <c r="D3936" s="155" t="s">
        <v>2920</v>
      </c>
      <c r="E3936" s="156" t="s">
        <v>3262</v>
      </c>
      <c r="F3936" s="157">
        <f>SUM(F3909:F3916)+F3922+SUM(F3923:F3935)</f>
        <v>1375161</v>
      </c>
      <c r="G3936" s="242"/>
      <c r="H3936" s="242"/>
    </row>
    <row r="3937" spans="2:8">
      <c r="B3937" s="256" t="s">
        <v>3185</v>
      </c>
      <c r="C3937" s="256"/>
      <c r="D3937" s="275"/>
      <c r="E3937" s="276"/>
      <c r="F3937" s="260"/>
      <c r="G3937" s="257"/>
      <c r="H3937" s="257"/>
    </row>
    <row r="3938" spans="2:8">
      <c r="B3938" s="171"/>
      <c r="C3938" s="171"/>
      <c r="D3938" s="172"/>
      <c r="E3938" s="175"/>
      <c r="F3938" s="249"/>
      <c r="G3938" s="171"/>
      <c r="H3938" s="171"/>
    </row>
    <row r="3939" spans="2:8">
      <c r="B3939" s="279" t="s">
        <v>3263</v>
      </c>
      <c r="C3939" s="279"/>
      <c r="D3939" s="280"/>
      <c r="E3939" s="281" t="s">
        <v>2921</v>
      </c>
      <c r="F3939" s="282">
        <f>F3821+F3863+F3870+F3906+F3936</f>
        <v>11693543.74</v>
      </c>
      <c r="G3939" s="283"/>
      <c r="H3939" s="283"/>
    </row>
    <row r="3940" spans="2:8">
      <c r="B3940" s="261" t="s">
        <v>3188</v>
      </c>
      <c r="C3940" s="265"/>
      <c r="D3940" s="284"/>
      <c r="E3940" s="433"/>
      <c r="F3940" s="286"/>
      <c r="G3940" s="265"/>
      <c r="H3940" s="265"/>
    </row>
    <row r="3941" spans="2:8" ht="11.7" thickBot="1">
      <c r="B3941" s="171"/>
      <c r="C3941" s="171"/>
      <c r="D3941" s="172"/>
      <c r="E3941" s="175"/>
      <c r="F3941" s="249"/>
      <c r="G3941" s="171"/>
      <c r="H3941" s="171"/>
    </row>
    <row r="3942" spans="2:8">
      <c r="B3942" s="423" t="s">
        <v>3264</v>
      </c>
      <c r="C3942" s="423">
        <v>6120</v>
      </c>
      <c r="D3942" s="424" t="s">
        <v>2301</v>
      </c>
      <c r="E3942" s="425" t="s">
        <v>2464</v>
      </c>
      <c r="F3942" s="35">
        <v>663364</v>
      </c>
      <c r="G3942" s="207" t="s">
        <v>2750</v>
      </c>
      <c r="H3942" s="207" t="s">
        <v>2465</v>
      </c>
    </row>
    <row r="3943" spans="2:8">
      <c r="B3943" s="143" t="s">
        <v>3264</v>
      </c>
      <c r="C3943" s="143">
        <v>6210</v>
      </c>
      <c r="D3943" s="144" t="s">
        <v>2301</v>
      </c>
      <c r="E3943" s="147" t="s">
        <v>2467</v>
      </c>
      <c r="F3943" s="20">
        <v>2321</v>
      </c>
      <c r="G3943" s="188" t="s">
        <v>2750</v>
      </c>
      <c r="H3943" s="188" t="s">
        <v>2468</v>
      </c>
    </row>
    <row r="3944" spans="2:8">
      <c r="B3944" s="143" t="s">
        <v>3264</v>
      </c>
      <c r="C3944" s="143">
        <v>6220</v>
      </c>
      <c r="D3944" s="144" t="s">
        <v>2301</v>
      </c>
      <c r="E3944" s="147" t="s">
        <v>2470</v>
      </c>
      <c r="F3944" s="20">
        <v>50749</v>
      </c>
      <c r="G3944" s="188" t="s">
        <v>2750</v>
      </c>
      <c r="H3944" s="188" t="s">
        <v>2471</v>
      </c>
    </row>
    <row r="3945" spans="2:8">
      <c r="B3945" s="143" t="s">
        <v>3264</v>
      </c>
      <c r="C3945" s="143">
        <v>6230</v>
      </c>
      <c r="D3945" s="144" t="s">
        <v>2301</v>
      </c>
      <c r="E3945" s="147" t="s">
        <v>2473</v>
      </c>
      <c r="F3945" s="20">
        <v>45112</v>
      </c>
      <c r="G3945" s="188" t="s">
        <v>2750</v>
      </c>
      <c r="H3945" s="188" t="s">
        <v>2474</v>
      </c>
    </row>
    <row r="3946" spans="2:8">
      <c r="B3946" s="143" t="s">
        <v>3264</v>
      </c>
      <c r="C3946" s="143">
        <v>6240</v>
      </c>
      <c r="D3946" s="144" t="s">
        <v>2301</v>
      </c>
      <c r="E3946" s="147" t="s">
        <v>3265</v>
      </c>
      <c r="F3946" s="20">
        <v>20367</v>
      </c>
      <c r="G3946" s="188" t="s">
        <v>2750</v>
      </c>
      <c r="H3946" s="188" t="s">
        <v>2477</v>
      </c>
    </row>
    <row r="3947" spans="2:8">
      <c r="B3947" s="143" t="s">
        <v>3264</v>
      </c>
      <c r="C3947" s="143">
        <v>6260</v>
      </c>
      <c r="D3947" s="144" t="s">
        <v>2301</v>
      </c>
      <c r="E3947" s="147" t="s">
        <v>2479</v>
      </c>
      <c r="F3947" s="20">
        <v>185715</v>
      </c>
      <c r="G3947" s="188" t="s">
        <v>2750</v>
      </c>
      <c r="H3947" s="188" t="s">
        <v>2480</v>
      </c>
    </row>
    <row r="3948" spans="2:8">
      <c r="B3948" s="143" t="s">
        <v>3264</v>
      </c>
      <c r="C3948" s="143">
        <v>6270</v>
      </c>
      <c r="D3948" s="144" t="s">
        <v>2301</v>
      </c>
      <c r="E3948" s="147" t="s">
        <v>2482</v>
      </c>
      <c r="F3948" s="241">
        <v>3303</v>
      </c>
      <c r="G3948" s="188" t="s">
        <v>2750</v>
      </c>
      <c r="H3948" s="188" t="s">
        <v>2483</v>
      </c>
    </row>
    <row r="3949" spans="2:8">
      <c r="B3949" s="138"/>
      <c r="C3949" s="138"/>
      <c r="D3949" s="139"/>
      <c r="E3949" s="434" t="s">
        <v>2600</v>
      </c>
      <c r="F3949" s="352"/>
      <c r="G3949" s="311"/>
      <c r="H3949" s="311"/>
    </row>
    <row r="3950" spans="2:8">
      <c r="B3950" s="143" t="s">
        <v>3264</v>
      </c>
      <c r="C3950" s="143" t="s">
        <v>2398</v>
      </c>
      <c r="D3950" s="144" t="s">
        <v>2711</v>
      </c>
      <c r="E3950" s="435" t="s">
        <v>3266</v>
      </c>
      <c r="F3950" s="20">
        <v>100000</v>
      </c>
      <c r="G3950" s="188" t="s">
        <v>3003</v>
      </c>
      <c r="H3950" s="188" t="s">
        <v>2400</v>
      </c>
    </row>
    <row r="3951" spans="2:8">
      <c r="B3951" s="143" t="s">
        <v>3264</v>
      </c>
      <c r="C3951" s="143" t="s">
        <v>2398</v>
      </c>
      <c r="D3951" s="144" t="s">
        <v>2711</v>
      </c>
      <c r="E3951" s="435" t="s">
        <v>3267</v>
      </c>
      <c r="F3951" s="20">
        <f>122218*1.05</f>
        <v>128328.90000000001</v>
      </c>
      <c r="G3951" s="188" t="s">
        <v>2750</v>
      </c>
      <c r="H3951" s="188" t="s">
        <v>2400</v>
      </c>
    </row>
    <row r="3952" spans="2:8">
      <c r="B3952" s="143" t="s">
        <v>3264</v>
      </c>
      <c r="C3952" s="143" t="s">
        <v>2398</v>
      </c>
      <c r="D3952" s="144" t="s">
        <v>2711</v>
      </c>
      <c r="E3952" s="390" t="s">
        <v>3259</v>
      </c>
      <c r="F3952" s="20">
        <f>SUM(F3949:F3951)</f>
        <v>228328.90000000002</v>
      </c>
      <c r="G3952" s="188"/>
      <c r="H3952" s="188"/>
    </row>
    <row r="3953" spans="2:8">
      <c r="B3953" s="138"/>
      <c r="C3953" s="138"/>
      <c r="D3953" s="139"/>
      <c r="E3953" s="434" t="s">
        <v>2600</v>
      </c>
      <c r="F3953" s="310"/>
      <c r="G3953" s="311"/>
      <c r="H3953" s="311"/>
    </row>
    <row r="3954" spans="2:8">
      <c r="B3954" s="298" t="s">
        <v>3264</v>
      </c>
      <c r="C3954" s="298">
        <v>6320</v>
      </c>
      <c r="D3954" s="299" t="s">
        <v>2301</v>
      </c>
      <c r="E3954" s="294" t="s">
        <v>2429</v>
      </c>
      <c r="F3954" s="20">
        <v>5000</v>
      </c>
      <c r="G3954" s="188" t="s">
        <v>2750</v>
      </c>
      <c r="H3954" s="86" t="s">
        <v>2400</v>
      </c>
    </row>
    <row r="3955" spans="2:8">
      <c r="B3955" s="298" t="s">
        <v>3264</v>
      </c>
      <c r="C3955" s="298" t="s">
        <v>2398</v>
      </c>
      <c r="D3955" s="299" t="s">
        <v>2301</v>
      </c>
      <c r="E3955" s="294" t="s">
        <v>3268</v>
      </c>
      <c r="F3955" s="20">
        <f>50*12*16</f>
        <v>9600</v>
      </c>
      <c r="G3955" s="188" t="s">
        <v>2750</v>
      </c>
      <c r="H3955" s="86" t="s">
        <v>2400</v>
      </c>
    </row>
    <row r="3956" spans="2:8">
      <c r="B3956" s="143" t="s">
        <v>3264</v>
      </c>
      <c r="C3956" s="143">
        <v>6320</v>
      </c>
      <c r="D3956" s="144" t="s">
        <v>2301</v>
      </c>
      <c r="E3956" s="145" t="s">
        <v>3267</v>
      </c>
      <c r="F3956" s="20">
        <f>587273*1.05</f>
        <v>616636.65</v>
      </c>
      <c r="G3956" s="188" t="s">
        <v>2750</v>
      </c>
      <c r="H3956" s="188" t="s">
        <v>2400</v>
      </c>
    </row>
    <row r="3957" spans="2:8">
      <c r="B3957" s="143" t="s">
        <v>3264</v>
      </c>
      <c r="C3957" s="143" t="s">
        <v>2398</v>
      </c>
      <c r="D3957" s="144" t="s">
        <v>2301</v>
      </c>
      <c r="E3957" s="145" t="s">
        <v>3269</v>
      </c>
      <c r="F3957" s="20">
        <v>26000</v>
      </c>
      <c r="G3957" s="188" t="s">
        <v>2750</v>
      </c>
      <c r="H3957" s="188" t="s">
        <v>2400</v>
      </c>
    </row>
    <row r="3958" spans="2:8">
      <c r="B3958" s="143" t="s">
        <v>3264</v>
      </c>
      <c r="C3958" s="143" t="s">
        <v>2398</v>
      </c>
      <c r="D3958" s="144" t="s">
        <v>2301</v>
      </c>
      <c r="E3958" s="147" t="s">
        <v>3270</v>
      </c>
      <c r="F3958" s="20">
        <f>SUM(F3953:F3957)</f>
        <v>657236.65</v>
      </c>
      <c r="G3958" s="188"/>
      <c r="H3958" s="188"/>
    </row>
    <row r="3959" spans="2:8">
      <c r="B3959" s="298" t="s">
        <v>3264</v>
      </c>
      <c r="C3959" s="298">
        <v>6326</v>
      </c>
      <c r="D3959" s="299" t="s">
        <v>2301</v>
      </c>
      <c r="E3959" s="87" t="s">
        <v>3271</v>
      </c>
      <c r="F3959" s="20">
        <v>2000</v>
      </c>
      <c r="G3959" s="188" t="s">
        <v>2750</v>
      </c>
      <c r="H3959" s="86" t="s">
        <v>2449</v>
      </c>
    </row>
    <row r="3960" spans="2:8">
      <c r="B3960" s="298" t="s">
        <v>3264</v>
      </c>
      <c r="C3960" s="298">
        <v>6326</v>
      </c>
      <c r="D3960" s="299" t="s">
        <v>2301</v>
      </c>
      <c r="E3960" s="87" t="s">
        <v>3272</v>
      </c>
      <c r="F3960" s="20">
        <v>200000</v>
      </c>
      <c r="G3960" s="188" t="s">
        <v>2750</v>
      </c>
      <c r="H3960" s="86" t="s">
        <v>2449</v>
      </c>
    </row>
    <row r="3961" spans="2:8">
      <c r="B3961" s="143" t="s">
        <v>3264</v>
      </c>
      <c r="C3961" s="143">
        <v>6490</v>
      </c>
      <c r="D3961" s="144" t="s">
        <v>2301</v>
      </c>
      <c r="E3961" s="147" t="s">
        <v>3199</v>
      </c>
      <c r="F3961" s="20">
        <v>47000</v>
      </c>
      <c r="G3961" s="188" t="s">
        <v>2750</v>
      </c>
      <c r="H3961" s="188" t="s">
        <v>3200</v>
      </c>
    </row>
    <row r="3962" spans="2:8">
      <c r="B3962" s="143" t="s">
        <v>3264</v>
      </c>
      <c r="C3962" s="143">
        <v>6620</v>
      </c>
      <c r="D3962" s="144" t="s">
        <v>2301</v>
      </c>
      <c r="E3962" s="147" t="s">
        <v>2608</v>
      </c>
      <c r="F3962" s="241">
        <v>3000</v>
      </c>
      <c r="G3962" s="188" t="s">
        <v>2750</v>
      </c>
      <c r="H3962" s="188" t="s">
        <v>2609</v>
      </c>
    </row>
    <row r="3963" spans="2:8">
      <c r="B3963" s="143" t="s">
        <v>3264</v>
      </c>
      <c r="C3963" s="143">
        <v>6700</v>
      </c>
      <c r="D3963" s="144">
        <v>999999</v>
      </c>
      <c r="E3963" s="385" t="s">
        <v>3273</v>
      </c>
      <c r="F3963" s="20">
        <v>3100</v>
      </c>
      <c r="G3963" s="188" t="s">
        <v>2750</v>
      </c>
      <c r="H3963" s="188" t="s">
        <v>3274</v>
      </c>
    </row>
    <row r="3964" spans="2:8">
      <c r="B3964" s="143" t="s">
        <v>3264</v>
      </c>
      <c r="C3964" s="143">
        <v>6720</v>
      </c>
      <c r="D3964" s="144" t="s">
        <v>2301</v>
      </c>
      <c r="E3964" s="147" t="s">
        <v>3275</v>
      </c>
      <c r="F3964" s="20">
        <v>2000</v>
      </c>
      <c r="G3964" s="188" t="s">
        <v>2750</v>
      </c>
      <c r="H3964" s="188" t="s">
        <v>2680</v>
      </c>
    </row>
    <row r="3965" spans="2:8">
      <c r="B3965" s="143" t="s">
        <v>3264</v>
      </c>
      <c r="C3965" s="143" t="s">
        <v>2631</v>
      </c>
      <c r="D3965" s="144" t="s">
        <v>2301</v>
      </c>
      <c r="E3965" s="147" t="s">
        <v>3276</v>
      </c>
      <c r="F3965" s="20">
        <v>6500</v>
      </c>
      <c r="G3965" s="188" t="s">
        <v>2750</v>
      </c>
      <c r="H3965" s="188" t="s">
        <v>2633</v>
      </c>
    </row>
    <row r="3966" spans="2:8">
      <c r="B3966" s="143" t="s">
        <v>3264</v>
      </c>
      <c r="C3966" s="143">
        <v>6900</v>
      </c>
      <c r="D3966" s="144" t="s">
        <v>2301</v>
      </c>
      <c r="E3966" s="147" t="s">
        <v>2455</v>
      </c>
      <c r="F3966" s="20">
        <v>2200</v>
      </c>
      <c r="G3966" s="188" t="s">
        <v>2750</v>
      </c>
      <c r="H3966" s="188" t="s">
        <v>2405</v>
      </c>
    </row>
    <row r="3967" spans="2:8">
      <c r="B3967" s="143" t="s">
        <v>3264</v>
      </c>
      <c r="C3967" s="143" t="s">
        <v>3277</v>
      </c>
      <c r="D3967" s="144" t="s">
        <v>2301</v>
      </c>
      <c r="E3967" s="147" t="s">
        <v>3278</v>
      </c>
      <c r="F3967" s="20">
        <v>388</v>
      </c>
      <c r="G3967" s="188" t="s">
        <v>2750</v>
      </c>
      <c r="H3967" s="188" t="s">
        <v>3279</v>
      </c>
    </row>
    <row r="3968" spans="2:8">
      <c r="B3968" s="143" t="s">
        <v>3264</v>
      </c>
      <c r="C3968" s="143" t="s">
        <v>2485</v>
      </c>
      <c r="D3968" s="144" t="s">
        <v>2301</v>
      </c>
      <c r="E3968" s="147" t="s">
        <v>3004</v>
      </c>
      <c r="F3968" s="241">
        <v>9951</v>
      </c>
      <c r="G3968" s="188" t="s">
        <v>2750</v>
      </c>
      <c r="H3968" s="188" t="s">
        <v>2487</v>
      </c>
    </row>
    <row r="3969" spans="2:8">
      <c r="B3969" s="143" t="s">
        <v>3264</v>
      </c>
      <c r="C3969" s="143">
        <v>6930</v>
      </c>
      <c r="D3969" s="144" t="s">
        <v>2301</v>
      </c>
      <c r="E3969" s="147" t="s">
        <v>2488</v>
      </c>
      <c r="F3969" s="20">
        <v>1500</v>
      </c>
      <c r="G3969" s="188" t="s">
        <v>2750</v>
      </c>
      <c r="H3969" s="188" t="s">
        <v>2438</v>
      </c>
    </row>
    <row r="3970" spans="2:8">
      <c r="B3970" s="143" t="s">
        <v>3264</v>
      </c>
      <c r="C3970" s="143" t="s">
        <v>2406</v>
      </c>
      <c r="D3970" s="144" t="s">
        <v>2301</v>
      </c>
      <c r="E3970" s="147" t="s">
        <v>2618</v>
      </c>
      <c r="F3970" s="20">
        <v>3000</v>
      </c>
      <c r="G3970" s="188" t="s">
        <v>2750</v>
      </c>
      <c r="H3970" s="188" t="s">
        <v>2408</v>
      </c>
    </row>
    <row r="3971" spans="2:8">
      <c r="B3971" s="143" t="s">
        <v>3264</v>
      </c>
      <c r="C3971" s="143">
        <v>7010</v>
      </c>
      <c r="D3971" s="144" t="s">
        <v>2301</v>
      </c>
      <c r="E3971" s="147" t="s">
        <v>2489</v>
      </c>
      <c r="F3971" s="20">
        <v>2500</v>
      </c>
      <c r="G3971" s="188" t="s">
        <v>2750</v>
      </c>
      <c r="H3971" s="188" t="s">
        <v>2411</v>
      </c>
    </row>
    <row r="3972" spans="2:8">
      <c r="B3972" s="143" t="s">
        <v>3264</v>
      </c>
      <c r="C3972" s="143" t="s">
        <v>2412</v>
      </c>
      <c r="D3972" s="144" t="s">
        <v>2301</v>
      </c>
      <c r="E3972" s="147" t="s">
        <v>2665</v>
      </c>
      <c r="F3972" s="241">
        <v>2000</v>
      </c>
      <c r="G3972" s="188" t="s">
        <v>2750</v>
      </c>
      <c r="H3972" s="188" t="s">
        <v>2414</v>
      </c>
    </row>
    <row r="3973" spans="2:8">
      <c r="B3973" s="143" t="s">
        <v>3264</v>
      </c>
      <c r="C3973" s="143">
        <v>7015</v>
      </c>
      <c r="D3973" s="144" t="s">
        <v>2301</v>
      </c>
      <c r="E3973" s="147" t="s">
        <v>2622</v>
      </c>
      <c r="F3973" s="241">
        <v>500</v>
      </c>
      <c r="G3973" s="188" t="s">
        <v>2750</v>
      </c>
      <c r="H3973" s="188" t="s">
        <v>2417</v>
      </c>
    </row>
    <row r="3974" spans="2:8">
      <c r="B3974" s="143" t="s">
        <v>3264</v>
      </c>
      <c r="C3974" s="143">
        <v>7020</v>
      </c>
      <c r="D3974" s="144" t="s">
        <v>2301</v>
      </c>
      <c r="E3974" s="147" t="s">
        <v>2534</v>
      </c>
      <c r="F3974" s="20">
        <v>400</v>
      </c>
      <c r="G3974" s="188" t="s">
        <v>2750</v>
      </c>
      <c r="H3974" s="188" t="s">
        <v>2444</v>
      </c>
    </row>
    <row r="3975" spans="2:8">
      <c r="B3975" s="143" t="s">
        <v>3264</v>
      </c>
      <c r="C3975" s="143">
        <v>7030</v>
      </c>
      <c r="D3975" s="144" t="s">
        <v>2301</v>
      </c>
      <c r="E3975" s="147" t="s">
        <v>2654</v>
      </c>
      <c r="F3975" s="241">
        <v>1400</v>
      </c>
      <c r="G3975" s="188" t="s">
        <v>2750</v>
      </c>
      <c r="H3975" s="188" t="s">
        <v>2420</v>
      </c>
    </row>
    <row r="3976" spans="2:8">
      <c r="B3976" s="143" t="s">
        <v>3264</v>
      </c>
      <c r="C3976" s="143" t="s">
        <v>3280</v>
      </c>
      <c r="D3976" s="144" t="s">
        <v>2301</v>
      </c>
      <c r="E3976" s="147" t="s">
        <v>3281</v>
      </c>
      <c r="F3976" s="20">
        <v>1500</v>
      </c>
      <c r="G3976" s="188" t="s">
        <v>2750</v>
      </c>
      <c r="H3976" s="188" t="s">
        <v>3282</v>
      </c>
    </row>
    <row r="3977" spans="2:8">
      <c r="B3977" s="143" t="s">
        <v>3264</v>
      </c>
      <c r="C3977" s="143" t="s">
        <v>2566</v>
      </c>
      <c r="D3977" s="144" t="s">
        <v>2301</v>
      </c>
      <c r="E3977" s="147" t="s">
        <v>3283</v>
      </c>
      <c r="F3977" s="20">
        <v>700</v>
      </c>
      <c r="G3977" s="188" t="s">
        <v>2750</v>
      </c>
      <c r="H3977" s="188" t="s">
        <v>3284</v>
      </c>
    </row>
    <row r="3978" spans="2:8">
      <c r="B3978" s="143" t="s">
        <v>3264</v>
      </c>
      <c r="C3978" s="143" t="s">
        <v>2421</v>
      </c>
      <c r="D3978" s="144" t="s">
        <v>2301</v>
      </c>
      <c r="E3978" s="147" t="s">
        <v>2624</v>
      </c>
      <c r="F3978" s="20">
        <v>1300</v>
      </c>
      <c r="G3978" s="188" t="s">
        <v>2750</v>
      </c>
      <c r="H3978" s="188" t="s">
        <v>2423</v>
      </c>
    </row>
    <row r="3979" spans="2:8">
      <c r="B3979" s="143" t="s">
        <v>3264</v>
      </c>
      <c r="C3979" s="143">
        <v>7060</v>
      </c>
      <c r="D3979" s="144" t="s">
        <v>2301</v>
      </c>
      <c r="E3979" s="147" t="s">
        <v>2589</v>
      </c>
      <c r="F3979" s="20">
        <v>500</v>
      </c>
      <c r="G3979" s="188" t="s">
        <v>2750</v>
      </c>
      <c r="H3979" s="188" t="s">
        <v>2591</v>
      </c>
    </row>
    <row r="3980" spans="2:8">
      <c r="B3980" s="143" t="s">
        <v>3264</v>
      </c>
      <c r="C3980" s="143">
        <v>7091</v>
      </c>
      <c r="D3980" s="144" t="s">
        <v>2301</v>
      </c>
      <c r="E3980" s="147" t="s">
        <v>3285</v>
      </c>
      <c r="F3980" s="20">
        <v>2500</v>
      </c>
      <c r="G3980" s="188" t="s">
        <v>2750</v>
      </c>
      <c r="H3980" s="188" t="s">
        <v>3286</v>
      </c>
    </row>
    <row r="3981" spans="2:8">
      <c r="B3981" s="143" t="s">
        <v>3264</v>
      </c>
      <c r="C3981" s="143">
        <v>7092</v>
      </c>
      <c r="D3981" s="144" t="s">
        <v>2301</v>
      </c>
      <c r="E3981" s="147" t="s">
        <v>3287</v>
      </c>
      <c r="F3981" s="20">
        <v>3500</v>
      </c>
      <c r="G3981" s="188" t="s">
        <v>2750</v>
      </c>
      <c r="H3981" s="188" t="s">
        <v>3288</v>
      </c>
    </row>
    <row r="3982" spans="2:8">
      <c r="B3982" s="143" t="s">
        <v>3264</v>
      </c>
      <c r="C3982" s="143">
        <v>7100</v>
      </c>
      <c r="D3982" s="144" t="s">
        <v>2301</v>
      </c>
      <c r="E3982" s="147" t="s">
        <v>3289</v>
      </c>
      <c r="F3982" s="20">
        <v>4000</v>
      </c>
      <c r="G3982" s="188" t="s">
        <v>2750</v>
      </c>
      <c r="H3982" s="188" t="s">
        <v>3290</v>
      </c>
    </row>
    <row r="3983" spans="2:8">
      <c r="B3983" s="143" t="s">
        <v>3264</v>
      </c>
      <c r="C3983" s="143">
        <v>7105</v>
      </c>
      <c r="D3983" s="144" t="s">
        <v>2301</v>
      </c>
      <c r="E3983" s="147" t="s">
        <v>3291</v>
      </c>
      <c r="F3983" s="20">
        <v>3500</v>
      </c>
      <c r="G3983" s="188" t="s">
        <v>2750</v>
      </c>
      <c r="H3983" s="188" t="s">
        <v>3292</v>
      </c>
    </row>
    <row r="3984" spans="2:8">
      <c r="B3984" s="143" t="s">
        <v>3264</v>
      </c>
      <c r="C3984" s="143">
        <v>7110</v>
      </c>
      <c r="D3984" s="144" t="s">
        <v>2301</v>
      </c>
      <c r="E3984" s="147" t="s">
        <v>2625</v>
      </c>
      <c r="F3984" s="20">
        <v>10000</v>
      </c>
      <c r="G3984" s="188" t="s">
        <v>2750</v>
      </c>
      <c r="H3984" s="188" t="s">
        <v>2426</v>
      </c>
    </row>
    <row r="3985" spans="2:8">
      <c r="B3985" s="143" t="s">
        <v>3264</v>
      </c>
      <c r="C3985" s="143">
        <v>7120</v>
      </c>
      <c r="D3985" s="144" t="s">
        <v>2301</v>
      </c>
      <c r="E3985" s="147" t="s">
        <v>3293</v>
      </c>
      <c r="F3985" s="20">
        <v>1300</v>
      </c>
      <c r="G3985" s="188" t="s">
        <v>2750</v>
      </c>
      <c r="H3985" s="188" t="s">
        <v>3294</v>
      </c>
    </row>
    <row r="3986" spans="2:8">
      <c r="B3986" s="150" t="s">
        <v>3264</v>
      </c>
      <c r="C3986" s="150">
        <v>7130</v>
      </c>
      <c r="D3986" s="151" t="s">
        <v>2301</v>
      </c>
      <c r="E3986" s="152" t="s">
        <v>3295</v>
      </c>
      <c r="F3986" s="25">
        <v>8000</v>
      </c>
      <c r="G3986" s="188" t="s">
        <v>2750</v>
      </c>
      <c r="H3986" s="189" t="s">
        <v>3296</v>
      </c>
    </row>
    <row r="3987" spans="2:8" ht="11.7" thickBot="1">
      <c r="B3987" s="154" t="s">
        <v>2895</v>
      </c>
      <c r="C3987" s="154" t="s">
        <v>3297</v>
      </c>
      <c r="D3987" s="155" t="s">
        <v>3298</v>
      </c>
      <c r="E3987" s="156" t="s">
        <v>3299</v>
      </c>
      <c r="F3987" s="157">
        <f>+SUM(F3942:F3948)+SUM(F3958:F3986)+F3952</f>
        <v>2180735.5499999998</v>
      </c>
      <c r="G3987" s="242"/>
      <c r="H3987" s="242"/>
    </row>
    <row r="3988" spans="2:8">
      <c r="B3988" s="256" t="s">
        <v>2924</v>
      </c>
      <c r="C3988" s="257"/>
      <c r="D3988" s="258"/>
      <c r="E3988" s="395"/>
      <c r="F3988" s="436"/>
      <c r="G3988" s="257"/>
      <c r="H3988" s="257"/>
    </row>
    <row r="3989" spans="2:8" ht="11.7" thickBot="1">
      <c r="B3989" s="188"/>
      <c r="C3989" s="188"/>
      <c r="D3989" s="302"/>
      <c r="E3989" s="141"/>
      <c r="F3989" s="249"/>
      <c r="G3989" s="171"/>
      <c r="H3989" s="171"/>
    </row>
    <row r="3990" spans="2:8">
      <c r="B3990" s="182" t="s">
        <v>3300</v>
      </c>
      <c r="C3990" s="182">
        <v>6320</v>
      </c>
      <c r="D3990" s="183" t="s">
        <v>2301</v>
      </c>
      <c r="E3990" s="184" t="s">
        <v>3301</v>
      </c>
      <c r="F3990" s="35">
        <v>30400</v>
      </c>
      <c r="G3990" s="244" t="s">
        <v>3003</v>
      </c>
      <c r="H3990" s="244" t="s">
        <v>2400</v>
      </c>
    </row>
    <row r="3991" spans="2:8">
      <c r="B3991" s="150" t="s">
        <v>3300</v>
      </c>
      <c r="C3991" s="150">
        <v>6915</v>
      </c>
      <c r="D3991" s="151" t="s">
        <v>2301</v>
      </c>
      <c r="E3991" s="152" t="s">
        <v>3302</v>
      </c>
      <c r="F3991" s="25">
        <v>800</v>
      </c>
      <c r="G3991" s="189" t="s">
        <v>3303</v>
      </c>
      <c r="H3991" s="189" t="s">
        <v>2400</v>
      </c>
    </row>
    <row r="3992" spans="2:8" ht="11.7" thickBot="1">
      <c r="B3992" s="154" t="s">
        <v>2895</v>
      </c>
      <c r="C3992" s="154" t="s">
        <v>3304</v>
      </c>
      <c r="D3992" s="155" t="s">
        <v>2916</v>
      </c>
      <c r="E3992" s="156" t="s">
        <v>2380</v>
      </c>
      <c r="F3992" s="157">
        <f>SUM(F3990:F3991)</f>
        <v>31200</v>
      </c>
      <c r="G3992" s="242"/>
      <c r="H3992" s="242"/>
    </row>
    <row r="3993" spans="2:8" ht="11.7" thickBot="1">
      <c r="B3993" s="245"/>
      <c r="C3993" s="245"/>
      <c r="D3993" s="246"/>
      <c r="E3993" s="437"/>
      <c r="F3993" s="64"/>
      <c r="G3993" s="245"/>
      <c r="H3993" s="245"/>
    </row>
    <row r="3994" spans="2:8">
      <c r="B3994" s="150" t="s">
        <v>2769</v>
      </c>
      <c r="C3994" s="150" t="s">
        <v>2412</v>
      </c>
      <c r="D3994" s="151" t="s">
        <v>2301</v>
      </c>
      <c r="E3994" s="152" t="s">
        <v>3305</v>
      </c>
      <c r="F3994" s="169">
        <v>1000</v>
      </c>
      <c r="G3994" s="189" t="s">
        <v>2767</v>
      </c>
      <c r="H3994" s="189" t="s">
        <v>2414</v>
      </c>
    </row>
    <row r="3995" spans="2:8" ht="11.7" thickBot="1">
      <c r="B3995" s="154" t="s">
        <v>2895</v>
      </c>
      <c r="C3995" s="154" t="s">
        <v>3304</v>
      </c>
      <c r="D3995" s="155" t="s">
        <v>2920</v>
      </c>
      <c r="E3995" s="156" t="s">
        <v>2921</v>
      </c>
      <c r="F3995" s="157">
        <f>SUM(F3994:F3994)</f>
        <v>1000</v>
      </c>
      <c r="G3995" s="242"/>
      <c r="H3995" s="242"/>
    </row>
    <row r="3996" spans="2:8">
      <c r="B3996" s="171"/>
      <c r="C3996" s="171"/>
      <c r="D3996" s="172"/>
      <c r="E3996" s="175"/>
      <c r="F3996" s="249"/>
      <c r="G3996" s="171"/>
      <c r="H3996" s="171"/>
    </row>
    <row r="3997" spans="2:8">
      <c r="B3997" s="256" t="s">
        <v>3306</v>
      </c>
      <c r="C3997" s="256"/>
      <c r="D3997" s="275"/>
      <c r="E3997" s="276" t="s">
        <v>2380</v>
      </c>
      <c r="F3997" s="277">
        <f>+F3995+F3992</f>
        <v>32200</v>
      </c>
      <c r="G3997" s="257"/>
      <c r="H3997" s="257"/>
    </row>
    <row r="3998" spans="2:8">
      <c r="B3998" s="256" t="s">
        <v>2924</v>
      </c>
      <c r="C3998" s="257"/>
      <c r="D3998" s="258"/>
      <c r="E3998" s="395"/>
      <c r="F3998" s="260"/>
      <c r="G3998" s="257"/>
      <c r="H3998" s="257"/>
    </row>
    <row r="3999" spans="2:8" ht="11.7" thickBot="1">
      <c r="B3999" s="171"/>
      <c r="C3999" s="171"/>
      <c r="D3999" s="172"/>
      <c r="E3999" s="175"/>
      <c r="F3999" s="249"/>
      <c r="G3999" s="171"/>
      <c r="H3999" s="171"/>
    </row>
    <row r="4000" spans="2:8">
      <c r="B4000" s="177"/>
      <c r="C4000" s="177"/>
      <c r="D4000" s="297"/>
      <c r="E4000" s="179" t="s">
        <v>2600</v>
      </c>
      <c r="F4000" s="185"/>
      <c r="G4000" s="244"/>
      <c r="H4000" s="244"/>
    </row>
    <row r="4001" spans="2:8">
      <c r="B4001" s="143" t="s">
        <v>3307</v>
      </c>
      <c r="C4001" s="143" t="s">
        <v>2398</v>
      </c>
      <c r="D4001" s="161" t="s">
        <v>3177</v>
      </c>
      <c r="E4001" s="142" t="s">
        <v>3308</v>
      </c>
      <c r="F4001" s="20">
        <v>1500</v>
      </c>
      <c r="G4001" s="188" t="s">
        <v>2785</v>
      </c>
      <c r="H4001" s="188" t="s">
        <v>2400</v>
      </c>
    </row>
    <row r="4002" spans="2:8">
      <c r="B4002" s="143" t="s">
        <v>3307</v>
      </c>
      <c r="C4002" s="143" t="s">
        <v>2398</v>
      </c>
      <c r="D4002" s="161" t="s">
        <v>3177</v>
      </c>
      <c r="E4002" s="142" t="s">
        <v>2519</v>
      </c>
      <c r="F4002" s="20">
        <v>130000</v>
      </c>
      <c r="G4002" s="188" t="s">
        <v>2785</v>
      </c>
      <c r="H4002" s="188" t="s">
        <v>2400</v>
      </c>
    </row>
    <row r="4003" spans="2:8">
      <c r="B4003" s="143" t="s">
        <v>3307</v>
      </c>
      <c r="C4003" s="143" t="s">
        <v>2398</v>
      </c>
      <c r="D4003" s="144" t="s">
        <v>3177</v>
      </c>
      <c r="E4003" s="390" t="s">
        <v>3309</v>
      </c>
      <c r="F4003" s="148">
        <f>SUM(F4000:F4002)</f>
        <v>131500</v>
      </c>
      <c r="G4003" s="188"/>
      <c r="H4003" s="188"/>
    </row>
    <row r="4004" spans="2:8">
      <c r="B4004" s="138"/>
      <c r="C4004" s="138"/>
      <c r="D4004" s="167"/>
      <c r="E4004" s="140" t="s">
        <v>2600</v>
      </c>
      <c r="F4004" s="20"/>
      <c r="G4004" s="188"/>
      <c r="H4004" s="188"/>
    </row>
    <row r="4005" spans="2:8">
      <c r="B4005" s="143" t="s">
        <v>3307</v>
      </c>
      <c r="C4005" s="143" t="s">
        <v>2398</v>
      </c>
      <c r="D4005" s="161" t="s">
        <v>3310</v>
      </c>
      <c r="E4005" s="142" t="s">
        <v>2519</v>
      </c>
      <c r="F4005" s="20">
        <v>12000</v>
      </c>
      <c r="G4005" s="188" t="s">
        <v>2785</v>
      </c>
      <c r="H4005" s="188" t="s">
        <v>2400</v>
      </c>
    </row>
    <row r="4006" spans="2:8">
      <c r="B4006" s="143" t="s">
        <v>3307</v>
      </c>
      <c r="C4006" s="143" t="s">
        <v>2398</v>
      </c>
      <c r="D4006" s="144" t="s">
        <v>3310</v>
      </c>
      <c r="E4006" s="390" t="s">
        <v>3311</v>
      </c>
      <c r="F4006" s="148">
        <f>SUM(F4004:F4005)</f>
        <v>12000</v>
      </c>
      <c r="G4006" s="188"/>
      <c r="H4006" s="188"/>
    </row>
    <row r="4007" spans="2:8">
      <c r="B4007" s="138"/>
      <c r="C4007" s="138"/>
      <c r="D4007" s="167"/>
      <c r="E4007" s="140" t="s">
        <v>2600</v>
      </c>
      <c r="F4007" s="20"/>
      <c r="G4007" s="188"/>
      <c r="H4007" s="188"/>
    </row>
    <row r="4008" spans="2:8">
      <c r="B4008" s="143" t="s">
        <v>3307</v>
      </c>
      <c r="C4008" s="160" t="s">
        <v>2403</v>
      </c>
      <c r="D4008" s="161" t="s">
        <v>3177</v>
      </c>
      <c r="E4008" s="141" t="s">
        <v>3312</v>
      </c>
      <c r="F4008" s="20">
        <v>400</v>
      </c>
      <c r="G4008" s="188" t="s">
        <v>2785</v>
      </c>
      <c r="H4008" s="188" t="s">
        <v>2405</v>
      </c>
    </row>
    <row r="4009" spans="2:8">
      <c r="B4009" s="143" t="s">
        <v>3307</v>
      </c>
      <c r="C4009" s="160" t="s">
        <v>2403</v>
      </c>
      <c r="D4009" s="161" t="s">
        <v>3310</v>
      </c>
      <c r="E4009" s="141" t="s">
        <v>3312</v>
      </c>
      <c r="F4009" s="20">
        <v>50</v>
      </c>
      <c r="G4009" s="188" t="s">
        <v>2785</v>
      </c>
      <c r="H4009" s="188" t="s">
        <v>2405</v>
      </c>
    </row>
    <row r="4010" spans="2:8">
      <c r="B4010" s="143" t="s">
        <v>3307</v>
      </c>
      <c r="C4010" s="143" t="s">
        <v>2403</v>
      </c>
      <c r="D4010" s="144"/>
      <c r="E4010" s="390" t="s">
        <v>3313</v>
      </c>
      <c r="F4010" s="148">
        <f>SUM(F4008:F4009)</f>
        <v>450</v>
      </c>
      <c r="G4010" s="188"/>
      <c r="H4010" s="188"/>
    </row>
    <row r="4011" spans="2:8">
      <c r="B4011" s="143" t="s">
        <v>3307</v>
      </c>
      <c r="C4011" s="143" t="s">
        <v>2412</v>
      </c>
      <c r="D4011" s="144" t="s">
        <v>3177</v>
      </c>
      <c r="E4011" s="435" t="s">
        <v>3314</v>
      </c>
      <c r="F4011" s="20">
        <v>1500</v>
      </c>
      <c r="G4011" s="188" t="s">
        <v>2785</v>
      </c>
      <c r="H4011" s="188" t="s">
        <v>2414</v>
      </c>
    </row>
    <row r="4012" spans="2:8">
      <c r="B4012" s="143" t="s">
        <v>3307</v>
      </c>
      <c r="C4012" s="143" t="s">
        <v>2412</v>
      </c>
      <c r="D4012" s="161" t="s">
        <v>3310</v>
      </c>
      <c r="E4012" s="435" t="s">
        <v>3314</v>
      </c>
      <c r="F4012" s="20">
        <v>200</v>
      </c>
      <c r="G4012" s="188" t="s">
        <v>2785</v>
      </c>
      <c r="H4012" s="188" t="s">
        <v>2414</v>
      </c>
    </row>
    <row r="4013" spans="2:8">
      <c r="B4013" s="150" t="s">
        <v>3307</v>
      </c>
      <c r="C4013" s="150" t="s">
        <v>2412</v>
      </c>
      <c r="D4013" s="151"/>
      <c r="E4013" s="394" t="s">
        <v>3315</v>
      </c>
      <c r="F4013" s="248">
        <f>SUM(F4011:F4012)</f>
        <v>1700</v>
      </c>
      <c r="G4013" s="189"/>
      <c r="H4013" s="189"/>
    </row>
    <row r="4014" spans="2:8" ht="11.7" thickBot="1">
      <c r="B4014" s="154" t="s">
        <v>3316</v>
      </c>
      <c r="C4014" s="242"/>
      <c r="D4014" s="271"/>
      <c r="E4014" s="156" t="s">
        <v>3317</v>
      </c>
      <c r="F4014" s="29">
        <f>F4003+F4006+F4010+F4013</f>
        <v>145650</v>
      </c>
      <c r="G4014" s="242"/>
      <c r="H4014" s="242"/>
    </row>
    <row r="4015" spans="2:8">
      <c r="B4015" s="256" t="s">
        <v>2924</v>
      </c>
      <c r="C4015" s="328"/>
      <c r="D4015" s="413"/>
      <c r="E4015" s="326"/>
      <c r="F4015" s="415"/>
      <c r="G4015" s="257"/>
      <c r="H4015" s="257"/>
    </row>
    <row r="4016" spans="2:8" ht="11.7" thickBot="1">
      <c r="B4016" s="438"/>
      <c r="C4016" s="439"/>
      <c r="D4016" s="440"/>
      <c r="E4016" s="441"/>
      <c r="F4016" s="442"/>
      <c r="G4016" s="439"/>
      <c r="H4016" s="439"/>
    </row>
    <row r="4017" spans="2:8">
      <c r="B4017" s="143" t="s">
        <v>2755</v>
      </c>
      <c r="C4017" s="188" t="s">
        <v>3223</v>
      </c>
      <c r="D4017" s="302" t="s">
        <v>2301</v>
      </c>
      <c r="E4017" s="147" t="s">
        <v>3318</v>
      </c>
      <c r="F4017" s="32">
        <v>14000</v>
      </c>
      <c r="G4017" s="188" t="s">
        <v>2757</v>
      </c>
      <c r="H4017" s="188" t="s">
        <v>3200</v>
      </c>
    </row>
    <row r="4018" spans="2:8">
      <c r="B4018" s="150" t="s">
        <v>2755</v>
      </c>
      <c r="C4018" s="189" t="s">
        <v>3319</v>
      </c>
      <c r="D4018" s="375" t="s">
        <v>2301</v>
      </c>
      <c r="E4018" s="152" t="s">
        <v>3320</v>
      </c>
      <c r="F4018" s="411">
        <v>20000</v>
      </c>
      <c r="G4018" s="189" t="s">
        <v>2757</v>
      </c>
      <c r="H4018" s="189" t="s">
        <v>3321</v>
      </c>
    </row>
    <row r="4019" spans="2:8" ht="11.7" thickBot="1">
      <c r="B4019" s="154"/>
      <c r="C4019" s="242"/>
      <c r="D4019" s="271"/>
      <c r="E4019" s="156" t="s">
        <v>3322</v>
      </c>
      <c r="F4019" s="29">
        <f>SUM(F4017:F4018)</f>
        <v>34000</v>
      </c>
      <c r="G4019" s="242"/>
      <c r="H4019" s="242"/>
    </row>
  </sheetData>
  <mergeCells count="2">
    <mergeCell ref="A2:C2"/>
    <mergeCell ref="G2:H2"/>
  </mergeCells>
  <conditionalFormatting sqref="H2384:H2609">
    <cfRule type="expression" dxfId="0" priority="1">
      <formula>ISNA(H2384)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Budget JDE to Munis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Tillmann, Alexandra C.</dc:creator>
  <cp:lastModifiedBy>Tillmann, Alexandra C.</cp:lastModifiedBy>
  <dcterms:created xsi:type="dcterms:W3CDTF">2016-12-29T22:37:40Z</dcterms:created>
  <dcterms:modified xsi:type="dcterms:W3CDTF">2016-12-29T22:53:19Z</dcterms:modified>
</cp:coreProperties>
</file>